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EDMICKA\USERs\mpatockova\Plocha\"/>
    </mc:Choice>
  </mc:AlternateContent>
  <bookViews>
    <workbookView xWindow="0" yWindow="0" windowWidth="28800" windowHeight="11775"/>
  </bookViews>
  <sheets>
    <sheet name="List1" sheetId="1" r:id="rId1"/>
    <sheet name="List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22" i="1" l="1"/>
  <c r="O122" i="1"/>
  <c r="J105" i="1" l="1"/>
  <c r="J122" i="1" s="1"/>
  <c r="J95" i="1"/>
  <c r="J92" i="1"/>
  <c r="J83" i="1"/>
  <c r="J79" i="1"/>
  <c r="J71" i="1"/>
  <c r="J65" i="1"/>
  <c r="J46" i="1"/>
  <c r="J39" i="1"/>
  <c r="J27" i="1"/>
  <c r="J8" i="1"/>
  <c r="J64" i="1" l="1"/>
  <c r="J38" i="1"/>
  <c r="J7" i="1"/>
  <c r="M65" i="1"/>
  <c r="J103" i="1" l="1"/>
  <c r="J124" i="1" s="1"/>
  <c r="I105" i="1"/>
  <c r="I122" i="1" s="1"/>
  <c r="I79" i="1"/>
  <c r="I95" i="1"/>
  <c r="I92" i="1"/>
  <c r="I83" i="1"/>
  <c r="I71" i="1"/>
  <c r="I65" i="1"/>
  <c r="I46" i="1"/>
  <c r="I39" i="1"/>
  <c r="I27" i="1"/>
  <c r="I8" i="1"/>
  <c r="I7" i="1" s="1"/>
  <c r="P95" i="1"/>
  <c r="P46" i="1"/>
  <c r="O8" i="1"/>
  <c r="O95" i="1"/>
  <c r="O65" i="1"/>
  <c r="O46" i="1"/>
  <c r="O39" i="1"/>
  <c r="O27" i="1"/>
  <c r="N95" i="1"/>
  <c r="N92" i="1"/>
  <c r="O92" i="1"/>
  <c r="N83" i="1"/>
  <c r="O83" i="1"/>
  <c r="N79" i="1"/>
  <c r="O79" i="1"/>
  <c r="N71" i="1"/>
  <c r="O71" i="1"/>
  <c r="N65" i="1"/>
  <c r="I64" i="1" l="1"/>
  <c r="O7" i="1"/>
  <c r="I38" i="1"/>
  <c r="O38" i="1"/>
  <c r="O64" i="1"/>
  <c r="I103" i="1" l="1"/>
  <c r="I124" i="1" s="1"/>
  <c r="O103" i="1"/>
  <c r="O124" i="1" s="1"/>
  <c r="N105" i="1" l="1"/>
  <c r="N122" i="1" s="1"/>
  <c r="M105" i="1"/>
  <c r="M122" i="1" s="1"/>
  <c r="L105" i="1"/>
  <c r="L122" i="1" s="1"/>
  <c r="K105" i="1"/>
  <c r="K122" i="1" s="1"/>
  <c r="H105" i="1"/>
  <c r="H122" i="1" s="1"/>
  <c r="M95" i="1"/>
  <c r="L95" i="1"/>
  <c r="K95" i="1"/>
  <c r="H95" i="1"/>
  <c r="P92" i="1"/>
  <c r="M92" i="1"/>
  <c r="L92" i="1"/>
  <c r="K92" i="1"/>
  <c r="H92" i="1"/>
  <c r="P83" i="1"/>
  <c r="M83" i="1"/>
  <c r="L83" i="1"/>
  <c r="K83" i="1"/>
  <c r="H83" i="1"/>
  <c r="P79" i="1"/>
  <c r="M79" i="1"/>
  <c r="L79" i="1"/>
  <c r="K79" i="1"/>
  <c r="H79" i="1"/>
  <c r="P71" i="1"/>
  <c r="M71" i="1"/>
  <c r="L71" i="1"/>
  <c r="K71" i="1"/>
  <c r="H71" i="1"/>
  <c r="P65" i="1"/>
  <c r="L65" i="1"/>
  <c r="K65" i="1"/>
  <c r="H65" i="1"/>
  <c r="N64" i="1"/>
  <c r="L46" i="1"/>
  <c r="N46" i="1"/>
  <c r="M46" i="1"/>
  <c r="K46" i="1"/>
  <c r="H46" i="1"/>
  <c r="P39" i="1"/>
  <c r="N39" i="1"/>
  <c r="M39" i="1"/>
  <c r="L39" i="1"/>
  <c r="K39" i="1"/>
  <c r="H39" i="1"/>
  <c r="P27" i="1"/>
  <c r="N27" i="1"/>
  <c r="M27" i="1"/>
  <c r="L27" i="1"/>
  <c r="K27" i="1"/>
  <c r="H27" i="1"/>
  <c r="P8" i="1"/>
  <c r="N8" i="1"/>
  <c r="M8" i="1"/>
  <c r="L8" i="1"/>
  <c r="K8" i="1"/>
  <c r="H8" i="1"/>
  <c r="P7" i="1" l="1"/>
  <c r="K7" i="1"/>
  <c r="H7" i="1"/>
  <c r="N7" i="1"/>
  <c r="L7" i="1"/>
  <c r="K38" i="1"/>
  <c r="K64" i="1"/>
  <c r="H64" i="1"/>
  <c r="P64" i="1"/>
  <c r="M7" i="1"/>
  <c r="P38" i="1"/>
  <c r="H38" i="1"/>
  <c r="N38" i="1"/>
  <c r="L64" i="1"/>
  <c r="L38" i="1"/>
  <c r="M64" i="1"/>
  <c r="M38" i="1"/>
  <c r="H103" i="1" l="1"/>
  <c r="K103" i="1"/>
  <c r="K124" i="1" s="1"/>
  <c r="K129" i="1" s="1"/>
  <c r="N103" i="1"/>
  <c r="N124" i="1" s="1"/>
  <c r="H124" i="1"/>
  <c r="L103" i="1"/>
  <c r="L124" i="1" s="1"/>
  <c r="L129" i="1" s="1"/>
  <c r="P103" i="1"/>
  <c r="P124" i="1" s="1"/>
  <c r="M103" i="1"/>
  <c r="M124" i="1" s="1"/>
</calcChain>
</file>

<file path=xl/sharedStrings.xml><?xml version="1.0" encoding="utf-8"?>
<sst xmlns="http://schemas.openxmlformats.org/spreadsheetml/2006/main" count="180" uniqueCount="173">
  <si>
    <t>Základní škola Masarykova</t>
  </si>
  <si>
    <t>Položka rozpočtu</t>
  </si>
  <si>
    <t>Účet</t>
  </si>
  <si>
    <t>Skutečnost       2016</t>
  </si>
  <si>
    <t>Skutečnost       2017</t>
  </si>
  <si>
    <t>Výhled 2021</t>
  </si>
  <si>
    <t>Spotřebované nákupy</t>
  </si>
  <si>
    <t>ZU</t>
  </si>
  <si>
    <t xml:space="preserve">      - spotřeba materiálu</t>
  </si>
  <si>
    <t xml:space="preserve">             - kanc.potřeby</t>
  </si>
  <si>
    <t>501/01</t>
  </si>
  <si>
    <t xml:space="preserve">             - čisticí prostř.</t>
  </si>
  <si>
    <t>501/02</t>
  </si>
  <si>
    <t xml:space="preserve">             - pro údržbu</t>
  </si>
  <si>
    <t>501/03</t>
  </si>
  <si>
    <t xml:space="preserve">             - noviny, časopisy</t>
  </si>
  <si>
    <t>501/04</t>
  </si>
  <si>
    <t xml:space="preserve">             - učeb.pomůcky</t>
  </si>
  <si>
    <t>501/05</t>
  </si>
  <si>
    <t xml:space="preserve">             - pom.ŠD+ŠK</t>
  </si>
  <si>
    <t>501/06</t>
  </si>
  <si>
    <t xml:space="preserve">             - Jiné DDHM</t>
  </si>
  <si>
    <t>501/07</t>
  </si>
  <si>
    <t xml:space="preserve">             - ostatní</t>
  </si>
  <si>
    <t>501/08</t>
  </si>
  <si>
    <t xml:space="preserve">             - pom. Kriminalita</t>
  </si>
  <si>
    <t>501/09</t>
  </si>
  <si>
    <t xml:space="preserve">             - uč. pom. PP</t>
  </si>
  <si>
    <t>501/10</t>
  </si>
  <si>
    <t xml:space="preserve">             - ochranné nápoje</t>
  </si>
  <si>
    <t>501/14</t>
  </si>
  <si>
    <t xml:space="preserve">             - uč. pom. Sponzor. Dar</t>
  </si>
  <si>
    <t>501/16</t>
  </si>
  <si>
    <t xml:space="preserve">             - učebnice město</t>
  </si>
  <si>
    <t>501/17</t>
  </si>
  <si>
    <t xml:space="preserve">             - čistící prostř. DČ</t>
  </si>
  <si>
    <t>501/62</t>
  </si>
  <si>
    <t xml:space="preserve">      - nákup potravin</t>
  </si>
  <si>
    <t xml:space="preserve">      - spotřeba energie</t>
  </si>
  <si>
    <t xml:space="preserve">             - elektrická</t>
  </si>
  <si>
    <t>502/01</t>
  </si>
  <si>
    <t xml:space="preserve">             - voda</t>
  </si>
  <si>
    <t>502/02</t>
  </si>
  <si>
    <t xml:space="preserve">             - pára</t>
  </si>
  <si>
    <t>502/03</t>
  </si>
  <si>
    <t xml:space="preserve">             - plyn</t>
  </si>
  <si>
    <t>502/04</t>
  </si>
  <si>
    <t xml:space="preserve">             - elektrická DČ</t>
  </si>
  <si>
    <t>502/61</t>
  </si>
  <si>
    <t xml:space="preserve">             - voda DČ</t>
  </si>
  <si>
    <t>502/62</t>
  </si>
  <si>
    <t xml:space="preserve">             - pára DČ</t>
  </si>
  <si>
    <t>502/63</t>
  </si>
  <si>
    <t>Služby</t>
  </si>
  <si>
    <t xml:space="preserve">      - opravy a udržování</t>
  </si>
  <si>
    <t xml:space="preserve">             - opravy a údržba budov</t>
  </si>
  <si>
    <t xml:space="preserve">             - ostatní opravy a údržba</t>
  </si>
  <si>
    <t xml:space="preserve">             - ostatní opravy a údržba DČ</t>
  </si>
  <si>
    <t xml:space="preserve">      - cestovné</t>
  </si>
  <si>
    <t xml:space="preserve">      - náklady na reprezentaci</t>
  </si>
  <si>
    <t xml:space="preserve">      - ostatní služby</t>
  </si>
  <si>
    <t xml:space="preserve">             - odvoz odpadu</t>
  </si>
  <si>
    <t xml:space="preserve">             - revize</t>
  </si>
  <si>
    <t xml:space="preserve">             - poštovné</t>
  </si>
  <si>
    <t xml:space="preserve">             - telefony</t>
  </si>
  <si>
    <t xml:space="preserve">             - software+ up grade</t>
  </si>
  <si>
    <t xml:space="preserve">             - školení - provoz. </t>
  </si>
  <si>
    <t xml:space="preserve">             - internetové připoj.</t>
  </si>
  <si>
    <t xml:space="preserve">             - bankovní poplatky</t>
  </si>
  <si>
    <t xml:space="preserve">             - náklady spojené se ŠA</t>
  </si>
  <si>
    <t xml:space="preserve">             - služby šk. psychologa</t>
  </si>
  <si>
    <t xml:space="preserve">             - služby se ŠD+ŠK</t>
  </si>
  <si>
    <t xml:space="preserve">             - zaměst.stravné</t>
  </si>
  <si>
    <t xml:space="preserve">             - náklady na plavecký výcvik</t>
  </si>
  <si>
    <t xml:space="preserve">             - poštovné DČ</t>
  </si>
  <si>
    <t>Osobní náklady</t>
  </si>
  <si>
    <t xml:space="preserve">      - mzdové náklady</t>
  </si>
  <si>
    <t xml:space="preserve">             - Hrubé mzdy - KÚ</t>
  </si>
  <si>
    <t xml:space="preserve">             - Hrubé mzdy FO</t>
  </si>
  <si>
    <t xml:space="preserve">             - Hrubé mzdy DČ</t>
  </si>
  <si>
    <t xml:space="preserve">             - OPP - ŠK</t>
  </si>
  <si>
    <t xml:space="preserve">      - zákonné sociální pojištění</t>
  </si>
  <si>
    <t xml:space="preserve">             - Odvody  KÚ</t>
  </si>
  <si>
    <t xml:space="preserve">             - Odvody SP - FO</t>
  </si>
  <si>
    <t xml:space="preserve">             - Odvody ZP - FO</t>
  </si>
  <si>
    <t xml:space="preserve">             - Odvody SP - DČ</t>
  </si>
  <si>
    <t xml:space="preserve">             - Odvody ZP - DČ</t>
  </si>
  <si>
    <t xml:space="preserve">      - zákonné pojištění celkem</t>
  </si>
  <si>
    <t xml:space="preserve">             - Odvody Koop. FO</t>
  </si>
  <si>
    <t xml:space="preserve">             - Odvody Koop. DČ</t>
  </si>
  <si>
    <t xml:space="preserve">      - zákonné sociální náklady</t>
  </si>
  <si>
    <t xml:space="preserve">             - odvody FKSP - KÚ</t>
  </si>
  <si>
    <t xml:space="preserve">             - FKSP náhrada z mzdy</t>
  </si>
  <si>
    <t xml:space="preserve">             - FKSP - FO</t>
  </si>
  <si>
    <t xml:space="preserve">             - Odvody FKSP - DČ</t>
  </si>
  <si>
    <t xml:space="preserve">             - Penzijní připojištění</t>
  </si>
  <si>
    <t>Daně a poplatky</t>
  </si>
  <si>
    <t>Ostatní náklady</t>
  </si>
  <si>
    <t xml:space="preserve">      - ostatní náklady z činnosti - provoz</t>
  </si>
  <si>
    <t xml:space="preserve">      - ostatní neinvestiční náklady (ONIV)</t>
  </si>
  <si>
    <t>Odpisy, rezervy a opravné položky</t>
  </si>
  <si>
    <t xml:space="preserve">      - odpisy DHM</t>
  </si>
  <si>
    <t xml:space="preserve">      - odpisy budov</t>
  </si>
  <si>
    <t xml:space="preserve">      - odpisy budov - altán</t>
  </si>
  <si>
    <t xml:space="preserve">      - DDHM, DDNM</t>
  </si>
  <si>
    <t>Finanční náklady</t>
  </si>
  <si>
    <t>Náklady celkem</t>
  </si>
  <si>
    <t>,</t>
  </si>
  <si>
    <t>Výnosy z vlastních výkonů</t>
  </si>
  <si>
    <t xml:space="preserve">     - výnosy z cizích strávníků</t>
  </si>
  <si>
    <t xml:space="preserve">     - příspěvky od rodičů</t>
  </si>
  <si>
    <t xml:space="preserve">     - výnosy z pronájmů</t>
  </si>
  <si>
    <t xml:space="preserve">     - jiné výnosy - stravné</t>
  </si>
  <si>
    <t>Ostatní výnosy z činnosti - přeplatky</t>
  </si>
  <si>
    <t>Finanční výnosy</t>
  </si>
  <si>
    <t>Příspěvek na odpisy od zřizovatele</t>
  </si>
  <si>
    <t>Příspěvek na provoz od zřizovatele</t>
  </si>
  <si>
    <t>Čerpání RF</t>
  </si>
  <si>
    <t>Dotace od KÚ SK na mzdy + ONIV</t>
  </si>
  <si>
    <t>Výnosy celkem</t>
  </si>
  <si>
    <t>Výsledek hospodaření</t>
  </si>
  <si>
    <t>Financování:</t>
  </si>
  <si>
    <t xml:space="preserve"> - Čerpání z RF - SD, provoz</t>
  </si>
  <si>
    <t xml:space="preserve"> - Odvod z rezervniho fondu - penzijní připojištění</t>
  </si>
  <si>
    <t xml:space="preserve"> - Příspěvek od zřizovatele</t>
  </si>
  <si>
    <t>Poznámka:  ZU = závazný ukazatel</t>
  </si>
  <si>
    <t xml:space="preserve"> </t>
  </si>
  <si>
    <t>511/01</t>
  </si>
  <si>
    <t>511/02</t>
  </si>
  <si>
    <t>511/61</t>
  </si>
  <si>
    <t>518/01</t>
  </si>
  <si>
    <t>518/02</t>
  </si>
  <si>
    <t>518/04</t>
  </si>
  <si>
    <t>518/05</t>
  </si>
  <si>
    <t>518/06</t>
  </si>
  <si>
    <t>518/07</t>
  </si>
  <si>
    <t>518/08</t>
  </si>
  <si>
    <t>518/09</t>
  </si>
  <si>
    <t>518/10</t>
  </si>
  <si>
    <t>518/11</t>
  </si>
  <si>
    <t>518/17</t>
  </si>
  <si>
    <t>518/20</t>
  </si>
  <si>
    <t>518/26</t>
  </si>
  <si>
    <t>518/21</t>
  </si>
  <si>
    <t>518/64</t>
  </si>
  <si>
    <t>521</t>
  </si>
  <si>
    <t>521/15</t>
  </si>
  <si>
    <t>521/61</t>
  </si>
  <si>
    <t>521/25</t>
  </si>
  <si>
    <t>524/03</t>
  </si>
  <si>
    <t>524/13</t>
  </si>
  <si>
    <t>524/60</t>
  </si>
  <si>
    <t>524/61</t>
  </si>
  <si>
    <t>525/60</t>
  </si>
  <si>
    <t>527</t>
  </si>
  <si>
    <t>527/02</t>
  </si>
  <si>
    <t>527/60</t>
  </si>
  <si>
    <t>527/10</t>
  </si>
  <si>
    <t>551/01</t>
  </si>
  <si>
    <t>551/02</t>
  </si>
  <si>
    <t>551/03</t>
  </si>
  <si>
    <t>Čerpání FO</t>
  </si>
  <si>
    <t>čerpání IF</t>
  </si>
  <si>
    <t>518/18</t>
  </si>
  <si>
    <t>525/02</t>
  </si>
  <si>
    <t>527/03</t>
  </si>
  <si>
    <t xml:space="preserve">             - montáž, údržba+správa sítě</t>
  </si>
  <si>
    <t>Rozpočet 2020</t>
  </si>
  <si>
    <t>Výhled 2022</t>
  </si>
  <si>
    <t>Schválený rozpočet  2019</t>
  </si>
  <si>
    <t>Upravený rozpočet  2019</t>
  </si>
  <si>
    <t>Plnění rozpočtu k 30. 9. 2019</t>
  </si>
  <si>
    <t>Skutečnost      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</si>
</sst>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20"/>
      <color rgb="FF000000"/>
      <name val="Arial"/>
      <family val="2"/>
      <charset val="238"/>
    </font>
    <font>
      <b/>
      <sz val="16"/>
      <color rgb="FF000000"/>
      <name val="Arial"/>
      <family val="2"/>
      <charset val="238"/>
    </font>
    <font>
      <sz val="10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i/>
      <sz val="8"/>
      <color theme="1"/>
      <name val="Arial"/>
      <family val="2"/>
      <charset val="238"/>
    </font>
    <font>
      <sz val="8"/>
      <name val="Arial"/>
      <family val="2"/>
      <charset val="238"/>
    </font>
    <font>
      <i/>
      <sz val="8"/>
      <name val="Arial"/>
      <family val="2"/>
      <charset val="238"/>
    </font>
    <font>
      <sz val="9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4"/>
      <color theme="1"/>
      <name val="Arial"/>
      <family val="2"/>
      <charset val="238"/>
    </font>
    <font>
      <b/>
      <sz val="14"/>
      <color rgb="FF000000"/>
      <name val="Arial"/>
      <family val="2"/>
      <charset val="238"/>
    </font>
    <font>
      <sz val="14"/>
      <color rgb="FF000000"/>
      <name val="Arial"/>
      <family val="2"/>
      <charset val="238"/>
    </font>
    <font>
      <i/>
      <sz val="14"/>
      <color rgb="FF000000"/>
      <name val="Arial"/>
      <family val="2"/>
      <charset val="238"/>
    </font>
    <font>
      <i/>
      <sz val="14"/>
      <color rgb="FF0070C0"/>
      <name val="Arial"/>
      <family val="2"/>
      <charset val="238"/>
    </font>
    <font>
      <i/>
      <sz val="14"/>
      <color theme="1"/>
      <name val="Arial"/>
      <family val="2"/>
      <charset val="238"/>
    </font>
    <font>
      <sz val="14"/>
      <color rgb="FF0070C0"/>
      <name val="Arial"/>
      <family val="2"/>
      <charset val="238"/>
    </font>
    <font>
      <sz val="14"/>
      <color rgb="FFFFC000"/>
      <name val="Arial"/>
      <family val="2"/>
      <charset val="238"/>
    </font>
    <font>
      <b/>
      <i/>
      <sz val="14"/>
      <color rgb="FF000000"/>
      <name val="Arial"/>
      <family val="2"/>
      <charset val="238"/>
    </font>
    <font>
      <sz val="14"/>
      <name val="Arial"/>
      <family val="2"/>
      <charset val="238"/>
    </font>
    <font>
      <i/>
      <sz val="14"/>
      <name val="Arial"/>
      <family val="2"/>
      <charset val="238"/>
    </font>
    <font>
      <b/>
      <sz val="14"/>
      <color theme="1"/>
      <name val="Arial"/>
      <family val="2"/>
      <charset val="238"/>
    </font>
    <font>
      <sz val="14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4B084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1FFC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E07D"/>
        <bgColor indexed="64"/>
      </patternFill>
    </fill>
    <fill>
      <patternFill patternType="solid">
        <fgColor rgb="FFD5F4FF"/>
        <bgColor indexed="64"/>
      </patternFill>
    </fill>
    <fill>
      <patternFill patternType="solid">
        <fgColor rgb="FF9FE6FF"/>
        <bgColor indexed="64"/>
      </patternFill>
    </fill>
  </fills>
  <borders count="2">
    <border>
      <left/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03">
    <xf numFmtId="0" fontId="0" fillId="0" borderId="0" xfId="0"/>
    <xf numFmtId="0" fontId="1" fillId="0" borderId="0" xfId="0" applyFont="1"/>
    <xf numFmtId="0" fontId="1" fillId="0" borderId="0" xfId="0" applyFont="1" applyFill="1"/>
    <xf numFmtId="3" fontId="1" fillId="0" borderId="0" xfId="0" applyNumberFormat="1" applyFont="1"/>
    <xf numFmtId="0" fontId="4" fillId="0" borderId="0" xfId="0" applyFont="1" applyAlignment="1">
      <alignment vertical="center"/>
    </xf>
    <xf numFmtId="0" fontId="4" fillId="0" borderId="0" xfId="0" applyFont="1" applyFill="1"/>
    <xf numFmtId="0" fontId="5" fillId="0" borderId="0" xfId="0" applyFont="1" applyFill="1"/>
    <xf numFmtId="0" fontId="6" fillId="0" borderId="0" xfId="0" applyFont="1" applyFill="1"/>
    <xf numFmtId="0" fontId="7" fillId="0" borderId="0" xfId="0" applyFont="1" applyFill="1"/>
    <xf numFmtId="0" fontId="9" fillId="0" borderId="0" xfId="0" applyFont="1" applyFill="1"/>
    <xf numFmtId="0" fontId="10" fillId="0" borderId="0" xfId="0" applyFont="1" applyFill="1"/>
    <xf numFmtId="0" fontId="8" fillId="0" borderId="0" xfId="0" applyFont="1" applyFill="1"/>
    <xf numFmtId="0" fontId="11" fillId="0" borderId="0" xfId="0" applyFont="1" applyFill="1"/>
    <xf numFmtId="3" fontId="4" fillId="0" borderId="0" xfId="0" applyNumberFormat="1" applyFont="1" applyFill="1" applyBorder="1" applyAlignment="1">
      <alignment horizontal="right"/>
    </xf>
    <xf numFmtId="0" fontId="12" fillId="0" borderId="0" xfId="0" applyFont="1" applyAlignment="1">
      <alignment vertical="center"/>
    </xf>
    <xf numFmtId="0" fontId="12" fillId="0" borderId="0" xfId="0" applyFont="1" applyFill="1" applyAlignment="1">
      <alignment vertical="center"/>
    </xf>
    <xf numFmtId="0" fontId="13" fillId="2" borderId="0" xfId="0" applyFont="1" applyFill="1" applyBorder="1" applyAlignment="1">
      <alignment horizontal="center" vertical="center"/>
    </xf>
    <xf numFmtId="3" fontId="13" fillId="2" borderId="0" xfId="0" applyNumberFormat="1" applyFont="1" applyFill="1" applyBorder="1" applyAlignment="1">
      <alignment horizontal="center" vertical="center"/>
    </xf>
    <xf numFmtId="2" fontId="13" fillId="2" borderId="0" xfId="0" applyNumberFormat="1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center" vertical="center" wrapText="1"/>
    </xf>
    <xf numFmtId="0" fontId="12" fillId="0" borderId="0" xfId="0" applyFont="1"/>
    <xf numFmtId="0" fontId="12" fillId="0" borderId="0" xfId="0" applyFont="1" applyFill="1"/>
    <xf numFmtId="0" fontId="13" fillId="0" borderId="0" xfId="0" applyFont="1" applyFill="1" applyBorder="1" applyAlignment="1">
      <alignment horizontal="center"/>
    </xf>
    <xf numFmtId="3" fontId="13" fillId="0" borderId="0" xfId="0" applyNumberFormat="1" applyFont="1" applyFill="1" applyBorder="1" applyAlignment="1">
      <alignment horizontal="center"/>
    </xf>
    <xf numFmtId="0" fontId="12" fillId="0" borderId="0" xfId="0" applyFont="1" applyBorder="1"/>
    <xf numFmtId="0" fontId="14" fillId="3" borderId="0" xfId="0" applyFont="1" applyFill="1" applyBorder="1"/>
    <xf numFmtId="3" fontId="14" fillId="3" borderId="0" xfId="0" applyNumberFormat="1" applyFont="1" applyFill="1" applyBorder="1" applyAlignment="1">
      <alignment horizontal="left" indent="1"/>
    </xf>
    <xf numFmtId="3" fontId="14" fillId="3" borderId="0" xfId="0" applyNumberFormat="1" applyFont="1" applyFill="1" applyBorder="1" applyAlignment="1">
      <alignment horizontal="right"/>
    </xf>
    <xf numFmtId="0" fontId="15" fillId="3" borderId="0" xfId="0" applyFont="1" applyFill="1" applyBorder="1"/>
    <xf numFmtId="3" fontId="15" fillId="3" borderId="0" xfId="0" applyNumberFormat="1" applyFont="1" applyFill="1" applyBorder="1" applyAlignment="1">
      <alignment horizontal="left" indent="1"/>
    </xf>
    <xf numFmtId="3" fontId="15" fillId="3" borderId="0" xfId="0" applyNumberFormat="1" applyFont="1" applyFill="1" applyBorder="1" applyAlignment="1">
      <alignment horizontal="right"/>
    </xf>
    <xf numFmtId="0" fontId="12" fillId="4" borderId="0" xfId="0" applyFont="1" applyFill="1"/>
    <xf numFmtId="0" fontId="16" fillId="0" borderId="0" xfId="0" applyFont="1" applyFill="1" applyBorder="1"/>
    <xf numFmtId="3" fontId="16" fillId="0" borderId="0" xfId="0" applyNumberFormat="1" applyFont="1" applyFill="1" applyBorder="1" applyAlignment="1">
      <alignment horizontal="left" indent="1"/>
    </xf>
    <xf numFmtId="3" fontId="16" fillId="0" borderId="0" xfId="0" applyNumberFormat="1" applyFont="1" applyFill="1" applyBorder="1" applyAlignment="1">
      <alignment horizontal="right"/>
    </xf>
    <xf numFmtId="49" fontId="16" fillId="0" borderId="0" xfId="0" applyNumberFormat="1" applyFont="1" applyFill="1" applyBorder="1" applyAlignment="1">
      <alignment horizontal="left" indent="1"/>
    </xf>
    <xf numFmtId="0" fontId="16" fillId="0" borderId="0" xfId="0" applyNumberFormat="1" applyFont="1" applyFill="1" applyBorder="1" applyAlignment="1">
      <alignment horizontal="left" indent="1"/>
    </xf>
    <xf numFmtId="3" fontId="15" fillId="0" borderId="0" xfId="0" applyNumberFormat="1" applyFont="1" applyFill="1" applyBorder="1" applyAlignment="1">
      <alignment horizontal="right"/>
    </xf>
    <xf numFmtId="3" fontId="15" fillId="0" borderId="0" xfId="0" applyNumberFormat="1" applyFont="1" applyFill="1" applyBorder="1" applyAlignment="1">
      <alignment horizontal="left" indent="1"/>
    </xf>
    <xf numFmtId="3" fontId="16" fillId="0" borderId="1" xfId="0" applyNumberFormat="1" applyFont="1" applyFill="1" applyBorder="1" applyAlignment="1">
      <alignment horizontal="right"/>
    </xf>
    <xf numFmtId="0" fontId="17" fillId="0" borderId="0" xfId="0" applyFont="1" applyFill="1"/>
    <xf numFmtId="0" fontId="17" fillId="4" borderId="0" xfId="0" applyFont="1" applyFill="1"/>
    <xf numFmtId="3" fontId="17" fillId="3" borderId="0" xfId="0" applyNumberFormat="1" applyFont="1" applyFill="1" applyBorder="1" applyAlignment="1">
      <alignment horizontal="right"/>
    </xf>
    <xf numFmtId="3" fontId="18" fillId="0" borderId="0" xfId="0" applyNumberFormat="1" applyFont="1" applyFill="1" applyBorder="1" applyAlignment="1">
      <alignment horizontal="right"/>
    </xf>
    <xf numFmtId="0" fontId="16" fillId="3" borderId="0" xfId="0" applyFont="1" applyFill="1" applyBorder="1"/>
    <xf numFmtId="3" fontId="16" fillId="3" borderId="0" xfId="0" applyNumberFormat="1" applyFont="1" applyFill="1" applyBorder="1" applyAlignment="1">
      <alignment horizontal="left" indent="1"/>
    </xf>
    <xf numFmtId="3" fontId="16" fillId="3" borderId="0" xfId="0" applyNumberFormat="1" applyFont="1" applyFill="1" applyBorder="1" applyAlignment="1">
      <alignment horizontal="right"/>
    </xf>
    <xf numFmtId="0" fontId="19" fillId="0" borderId="0" xfId="0" applyFont="1" applyFill="1"/>
    <xf numFmtId="49" fontId="15" fillId="0" borderId="0" xfId="0" applyNumberFormat="1" applyFont="1" applyFill="1" applyBorder="1" applyAlignment="1">
      <alignment horizontal="left" indent="1"/>
    </xf>
    <xf numFmtId="3" fontId="20" fillId="0" borderId="0" xfId="0" applyNumberFormat="1" applyFont="1" applyFill="1" applyBorder="1" applyAlignment="1">
      <alignment horizontal="right"/>
    </xf>
    <xf numFmtId="49" fontId="15" fillId="3" borderId="0" xfId="0" applyNumberFormat="1" applyFont="1" applyFill="1" applyBorder="1" applyAlignment="1">
      <alignment horizontal="left" indent="1"/>
    </xf>
    <xf numFmtId="0" fontId="15" fillId="0" borderId="0" xfId="0" applyFont="1" applyFill="1" applyBorder="1"/>
    <xf numFmtId="0" fontId="16" fillId="0" borderId="0" xfId="0" applyFont="1" applyFill="1" applyBorder="1" applyAlignment="1">
      <alignment horizontal="left"/>
    </xf>
    <xf numFmtId="49" fontId="14" fillId="3" borderId="0" xfId="0" applyNumberFormat="1" applyFont="1" applyFill="1" applyBorder="1" applyAlignment="1">
      <alignment horizontal="left" indent="1"/>
    </xf>
    <xf numFmtId="0" fontId="21" fillId="0" borderId="0" xfId="0" applyFont="1" applyFill="1"/>
    <xf numFmtId="0" fontId="21" fillId="4" borderId="0" xfId="0" applyFont="1" applyFill="1"/>
    <xf numFmtId="0" fontId="22" fillId="3" borderId="0" xfId="0" applyFont="1" applyFill="1" applyBorder="1"/>
    <xf numFmtId="49" fontId="22" fillId="3" borderId="0" xfId="0" applyNumberFormat="1" applyFont="1" applyFill="1" applyBorder="1" applyAlignment="1">
      <alignment horizontal="left" indent="1"/>
    </xf>
    <xf numFmtId="3" fontId="22" fillId="3" borderId="0" xfId="0" applyNumberFormat="1" applyFont="1" applyFill="1" applyBorder="1" applyAlignment="1">
      <alignment horizontal="right"/>
    </xf>
    <xf numFmtId="0" fontId="12" fillId="5" borderId="0" xfId="0" applyFont="1" applyFill="1" applyBorder="1"/>
    <xf numFmtId="3" fontId="12" fillId="5" borderId="0" xfId="0" applyNumberFormat="1" applyFont="1" applyFill="1" applyBorder="1" applyAlignment="1">
      <alignment horizontal="left" indent="1"/>
    </xf>
    <xf numFmtId="0" fontId="12" fillId="5" borderId="0" xfId="0" applyFont="1" applyFill="1" applyBorder="1" applyAlignment="1"/>
    <xf numFmtId="0" fontId="12" fillId="5" borderId="0" xfId="0" applyFont="1" applyFill="1" applyBorder="1" applyAlignment="1">
      <alignment horizontal="right"/>
    </xf>
    <xf numFmtId="3" fontId="15" fillId="0" borderId="1" xfId="0" applyNumberFormat="1" applyFont="1" applyFill="1" applyBorder="1" applyAlignment="1">
      <alignment horizontal="right"/>
    </xf>
    <xf numFmtId="0" fontId="13" fillId="6" borderId="0" xfId="0" applyFont="1" applyFill="1" applyBorder="1" applyAlignment="1">
      <alignment horizontal="left" vertical="center"/>
    </xf>
    <xf numFmtId="3" fontId="13" fillId="6" borderId="0" xfId="0" applyNumberFormat="1" applyFont="1" applyFill="1" applyBorder="1" applyAlignment="1">
      <alignment horizontal="left" vertical="center" indent="1"/>
    </xf>
    <xf numFmtId="3" fontId="13" fillId="6" borderId="0" xfId="0" applyNumberFormat="1" applyFont="1" applyFill="1" applyBorder="1" applyAlignment="1">
      <alignment horizontal="right" vertical="center"/>
    </xf>
    <xf numFmtId="3" fontId="12" fillId="5" borderId="0" xfId="0" applyNumberFormat="1" applyFont="1" applyFill="1" applyBorder="1" applyAlignment="1">
      <alignment horizontal="right"/>
    </xf>
    <xf numFmtId="0" fontId="12" fillId="0" borderId="1" xfId="0" applyFont="1" applyFill="1" applyBorder="1" applyAlignment="1">
      <alignment horizontal="right"/>
    </xf>
    <xf numFmtId="3" fontId="12" fillId="3" borderId="0" xfId="0" applyNumberFormat="1" applyFont="1" applyFill="1" applyBorder="1" applyAlignment="1">
      <alignment horizontal="right"/>
    </xf>
    <xf numFmtId="0" fontId="22" fillId="0" borderId="0" xfId="0" applyFont="1" applyFill="1"/>
    <xf numFmtId="0" fontId="22" fillId="4" borderId="0" xfId="0" applyFont="1" applyFill="1"/>
    <xf numFmtId="0" fontId="12" fillId="3" borderId="0" xfId="0" applyFont="1" applyFill="1" applyBorder="1"/>
    <xf numFmtId="3" fontId="12" fillId="3" borderId="0" xfId="0" applyNumberFormat="1" applyFont="1" applyFill="1" applyBorder="1" applyAlignment="1"/>
    <xf numFmtId="3" fontId="12" fillId="7" borderId="0" xfId="0" applyNumberFormat="1" applyFont="1" applyFill="1" applyBorder="1" applyAlignment="1">
      <alignment horizontal="right"/>
    </xf>
    <xf numFmtId="49" fontId="12" fillId="3" borderId="0" xfId="0" applyNumberFormat="1" applyFont="1" applyFill="1" applyBorder="1" applyAlignment="1">
      <alignment horizontal="left" indent="1"/>
    </xf>
    <xf numFmtId="0" fontId="12" fillId="0" borderId="0" xfId="0" applyFont="1" applyFill="1" applyBorder="1"/>
    <xf numFmtId="3" fontId="12" fillId="0" borderId="0" xfId="0" applyNumberFormat="1" applyFont="1" applyFill="1" applyBorder="1" applyAlignment="1">
      <alignment horizontal="left" indent="1"/>
    </xf>
    <xf numFmtId="0" fontId="12" fillId="0" borderId="0" xfId="0" applyFont="1" applyFill="1" applyBorder="1" applyAlignment="1"/>
    <xf numFmtId="3" fontId="12" fillId="0" borderId="0" xfId="0" applyNumberFormat="1" applyFont="1" applyFill="1" applyBorder="1" applyAlignment="1">
      <alignment horizontal="right"/>
    </xf>
    <xf numFmtId="0" fontId="12" fillId="0" borderId="0" xfId="0" applyFont="1" applyFill="1" applyBorder="1" applyAlignment="1">
      <alignment horizontal="right"/>
    </xf>
    <xf numFmtId="0" fontId="13" fillId="6" borderId="0" xfId="0" applyFont="1" applyFill="1" applyBorder="1"/>
    <xf numFmtId="3" fontId="13" fillId="6" borderId="0" xfId="0" applyNumberFormat="1" applyFont="1" applyFill="1" applyBorder="1" applyAlignment="1">
      <alignment horizontal="left" indent="1"/>
    </xf>
    <xf numFmtId="3" fontId="13" fillId="6" borderId="0" xfId="0" applyNumberFormat="1" applyFont="1" applyFill="1" applyBorder="1" applyAlignment="1">
      <alignment horizontal="right"/>
    </xf>
    <xf numFmtId="0" fontId="23" fillId="0" borderId="0" xfId="0" applyFont="1" applyFill="1"/>
    <xf numFmtId="0" fontId="13" fillId="8" borderId="0" xfId="0" applyFont="1" applyFill="1" applyBorder="1"/>
    <xf numFmtId="3" fontId="13" fillId="8" borderId="0" xfId="0" applyNumberFormat="1" applyFont="1" applyFill="1" applyBorder="1" applyAlignment="1">
      <alignment horizontal="left" indent="1"/>
    </xf>
    <xf numFmtId="3" fontId="13" fillId="8" borderId="0" xfId="0" applyNumberFormat="1" applyFont="1" applyFill="1" applyBorder="1" applyAlignment="1">
      <alignment horizontal="right"/>
    </xf>
    <xf numFmtId="0" fontId="23" fillId="9" borderId="0" xfId="0" applyFont="1" applyFill="1" applyBorder="1"/>
    <xf numFmtId="3" fontId="23" fillId="9" borderId="0" xfId="0" applyNumberFormat="1" applyFont="1" applyFill="1" applyBorder="1" applyAlignment="1">
      <alignment horizontal="left" indent="1"/>
    </xf>
    <xf numFmtId="3" fontId="23" fillId="9" borderId="0" xfId="0" applyNumberFormat="1" applyFont="1" applyFill="1" applyBorder="1" applyAlignment="1"/>
    <xf numFmtId="3" fontId="23" fillId="9" borderId="0" xfId="0" applyNumberFormat="1" applyFont="1" applyFill="1" applyBorder="1" applyAlignment="1">
      <alignment horizontal="right"/>
    </xf>
    <xf numFmtId="3" fontId="23" fillId="10" borderId="0" xfId="0" applyNumberFormat="1" applyFont="1" applyFill="1" applyBorder="1" applyAlignment="1">
      <alignment horizontal="right"/>
    </xf>
    <xf numFmtId="0" fontId="12" fillId="9" borderId="0" xfId="0" applyFont="1" applyFill="1" applyBorder="1"/>
    <xf numFmtId="3" fontId="12" fillId="9" borderId="0" xfId="0" applyNumberFormat="1" applyFont="1" applyFill="1" applyBorder="1" applyAlignment="1">
      <alignment horizontal="left" indent="1"/>
    </xf>
    <xf numFmtId="3" fontId="12" fillId="9" borderId="0" xfId="0" applyNumberFormat="1" applyFont="1" applyFill="1" applyBorder="1" applyAlignment="1"/>
    <xf numFmtId="3" fontId="12" fillId="9" borderId="0" xfId="0" applyNumberFormat="1" applyFont="1" applyFill="1" applyBorder="1" applyAlignment="1">
      <alignment horizontal="right"/>
    </xf>
    <xf numFmtId="3" fontId="12" fillId="9" borderId="0" xfId="0" applyNumberFormat="1" applyFont="1" applyFill="1" applyBorder="1" applyAlignment="1">
      <alignment horizontal="left" indent="2"/>
    </xf>
    <xf numFmtId="0" fontId="24" fillId="0" borderId="0" xfId="0" applyFont="1"/>
    <xf numFmtId="0" fontId="24" fillId="0" borderId="0" xfId="0" applyFont="1" applyFill="1"/>
    <xf numFmtId="0" fontId="12" fillId="5" borderId="0" xfId="0" applyFont="1" applyFill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Q132"/>
  <sheetViews>
    <sheetView tabSelected="1" view="pageBreakPreview" topLeftCell="B1" zoomScale="60" zoomScaleNormal="100" workbookViewId="0">
      <selection activeCell="V120" sqref="V120"/>
    </sheetView>
  </sheetViews>
  <sheetFormatPr defaultRowHeight="15" x14ac:dyDescent="0.25"/>
  <cols>
    <col min="3" max="3" width="3.42578125" customWidth="1"/>
    <col min="4" max="4" width="1.28515625" customWidth="1"/>
    <col min="5" max="5" width="3.42578125" customWidth="1"/>
    <col min="6" max="6" width="32.7109375" bestFit="1" customWidth="1"/>
    <col min="7" max="7" width="14.7109375" bestFit="1" customWidth="1"/>
    <col min="8" max="16" width="15" customWidth="1"/>
    <col min="17" max="17" width="9.140625" customWidth="1"/>
  </cols>
  <sheetData>
    <row r="1" spans="2:17" s="1" customFormat="1" ht="14.25" x14ac:dyDescent="0.2">
      <c r="D1" s="2"/>
      <c r="E1" s="2"/>
      <c r="G1" s="3"/>
    </row>
    <row r="2" spans="2:17" s="1" customFormat="1" ht="26.25" x14ac:dyDescent="0.2">
      <c r="D2" s="2"/>
      <c r="E2" s="101" t="s">
        <v>167</v>
      </c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</row>
    <row r="3" spans="2:17" s="1" customFormat="1" ht="20.25" x14ac:dyDescent="0.3">
      <c r="D3" s="2"/>
      <c r="E3" s="102" t="s">
        <v>0</v>
      </c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</row>
    <row r="4" spans="2:17" s="1" customFormat="1" ht="14.25" x14ac:dyDescent="0.2">
      <c r="D4" s="2"/>
      <c r="E4" s="2"/>
      <c r="G4" s="3"/>
    </row>
    <row r="5" spans="2:17" s="4" customFormat="1" ht="35.25" customHeight="1" x14ac:dyDescent="0.25">
      <c r="B5" s="14"/>
      <c r="C5" s="14"/>
      <c r="D5" s="15"/>
      <c r="E5" s="16"/>
      <c r="F5" s="16" t="s">
        <v>1</v>
      </c>
      <c r="G5" s="17" t="s">
        <v>2</v>
      </c>
      <c r="H5" s="18" t="s">
        <v>3</v>
      </c>
      <c r="I5" s="18" t="s">
        <v>4</v>
      </c>
      <c r="J5" s="18" t="s">
        <v>172</v>
      </c>
      <c r="K5" s="19" t="s">
        <v>169</v>
      </c>
      <c r="L5" s="19" t="s">
        <v>170</v>
      </c>
      <c r="M5" s="19" t="s">
        <v>171</v>
      </c>
      <c r="N5" s="19" t="s">
        <v>167</v>
      </c>
      <c r="O5" s="19" t="s">
        <v>5</v>
      </c>
      <c r="P5" s="19" t="s">
        <v>168</v>
      </c>
      <c r="Q5" s="14"/>
    </row>
    <row r="6" spans="2:17" s="1" customFormat="1" ht="18" x14ac:dyDescent="0.25">
      <c r="B6" s="20"/>
      <c r="C6" s="20"/>
      <c r="D6" s="21"/>
      <c r="E6" s="22"/>
      <c r="F6" s="22"/>
      <c r="G6" s="23"/>
      <c r="H6" s="22"/>
      <c r="I6" s="22"/>
      <c r="J6" s="22"/>
      <c r="K6" s="22"/>
      <c r="L6" s="22"/>
      <c r="M6" s="22"/>
      <c r="N6" s="22"/>
      <c r="O6" s="24"/>
      <c r="P6" s="24"/>
      <c r="Q6" s="20"/>
    </row>
    <row r="7" spans="2:17" s="5" customFormat="1" ht="18" x14ac:dyDescent="0.25">
      <c r="B7" s="21"/>
      <c r="C7" s="21"/>
      <c r="D7" s="21"/>
      <c r="E7" s="25"/>
      <c r="F7" s="25" t="s">
        <v>6</v>
      </c>
      <c r="G7" s="26">
        <v>50</v>
      </c>
      <c r="H7" s="27">
        <f t="shared" ref="H7:P7" si="0">+H8+H25+H27</f>
        <v>2296750.75</v>
      </c>
      <c r="I7" s="27">
        <f t="shared" si="0"/>
        <v>2300677.11</v>
      </c>
      <c r="J7" s="27">
        <f t="shared" si="0"/>
        <v>2111142.17</v>
      </c>
      <c r="K7" s="27">
        <f t="shared" ref="K7:L7" si="1">+K8+K25+K27</f>
        <v>2473450</v>
      </c>
      <c r="L7" s="27">
        <f t="shared" si="1"/>
        <v>2499880</v>
      </c>
      <c r="M7" s="27">
        <f t="shared" si="0"/>
        <v>1462726.17</v>
      </c>
      <c r="N7" s="27">
        <f t="shared" si="0"/>
        <v>2723950</v>
      </c>
      <c r="O7" s="27">
        <f t="shared" si="0"/>
        <v>2708000</v>
      </c>
      <c r="P7" s="27">
        <f t="shared" si="0"/>
        <v>2728000</v>
      </c>
      <c r="Q7" s="21"/>
    </row>
    <row r="8" spans="2:17" s="6" customFormat="1" ht="18.75" x14ac:dyDescent="0.3">
      <c r="B8" s="21"/>
      <c r="C8" s="21"/>
      <c r="D8" s="21"/>
      <c r="E8" s="28" t="s">
        <v>7</v>
      </c>
      <c r="F8" s="28" t="s">
        <v>8</v>
      </c>
      <c r="G8" s="29">
        <v>501</v>
      </c>
      <c r="H8" s="30">
        <f>SUM(H9:H22)</f>
        <v>1011950.0199999999</v>
      </c>
      <c r="I8" s="30">
        <f>SUM(I9:I22)</f>
        <v>1046751.2200000001</v>
      </c>
      <c r="J8" s="30">
        <f>SUM(J9:J22)</f>
        <v>954389.62</v>
      </c>
      <c r="K8" s="30">
        <f>SUM(K9:K24)</f>
        <v>1042450</v>
      </c>
      <c r="L8" s="30">
        <f>SUM(L9:L24)</f>
        <v>1042450</v>
      </c>
      <c r="M8" s="30">
        <f>SUM(M9:M24)</f>
        <v>833251.76</v>
      </c>
      <c r="N8" s="30">
        <f>SUM(N9:N24)</f>
        <v>1132950</v>
      </c>
      <c r="O8" s="30">
        <f>SUM(O9:O24)</f>
        <v>1172000</v>
      </c>
      <c r="P8" s="30">
        <f t="shared" ref="P8" si="2">SUM(P9:P24)</f>
        <v>1192000</v>
      </c>
      <c r="Q8" s="21"/>
    </row>
    <row r="9" spans="2:17" s="6" customFormat="1" ht="18.75" x14ac:dyDescent="0.3">
      <c r="B9" s="21"/>
      <c r="C9" s="31"/>
      <c r="D9" s="21"/>
      <c r="E9" s="32"/>
      <c r="F9" s="32" t="s">
        <v>9</v>
      </c>
      <c r="G9" s="33" t="s">
        <v>10</v>
      </c>
      <c r="H9" s="34">
        <v>60679</v>
      </c>
      <c r="I9" s="34">
        <v>59732.5</v>
      </c>
      <c r="J9" s="34">
        <v>88863.93</v>
      </c>
      <c r="K9" s="34">
        <v>80000</v>
      </c>
      <c r="L9" s="34">
        <v>80000</v>
      </c>
      <c r="M9" s="34">
        <v>79574.570000000007</v>
      </c>
      <c r="N9" s="34">
        <v>90000</v>
      </c>
      <c r="O9" s="34">
        <v>90000</v>
      </c>
      <c r="P9" s="34">
        <v>100000</v>
      </c>
      <c r="Q9" s="21"/>
    </row>
    <row r="10" spans="2:17" s="6" customFormat="1" ht="18.75" x14ac:dyDescent="0.3">
      <c r="B10" s="21"/>
      <c r="C10" s="31"/>
      <c r="D10" s="21"/>
      <c r="E10" s="32"/>
      <c r="F10" s="32" t="s">
        <v>11</v>
      </c>
      <c r="G10" s="33" t="s">
        <v>12</v>
      </c>
      <c r="H10" s="34">
        <v>64573.1</v>
      </c>
      <c r="I10" s="34">
        <v>66117.78</v>
      </c>
      <c r="J10" s="34">
        <v>86847.5</v>
      </c>
      <c r="K10" s="34">
        <v>80000</v>
      </c>
      <c r="L10" s="34">
        <v>80000</v>
      </c>
      <c r="M10" s="34">
        <v>70387</v>
      </c>
      <c r="N10" s="34">
        <v>95000</v>
      </c>
      <c r="O10" s="34">
        <v>90000</v>
      </c>
      <c r="P10" s="34">
        <v>90000</v>
      </c>
      <c r="Q10" s="21"/>
    </row>
    <row r="11" spans="2:17" s="6" customFormat="1" ht="18.75" x14ac:dyDescent="0.3">
      <c r="B11" s="21"/>
      <c r="C11" s="31"/>
      <c r="D11" s="21"/>
      <c r="E11" s="32"/>
      <c r="F11" s="32" t="s">
        <v>13</v>
      </c>
      <c r="G11" s="33" t="s">
        <v>14</v>
      </c>
      <c r="H11" s="34">
        <v>47735.33</v>
      </c>
      <c r="I11" s="34">
        <v>29385</v>
      </c>
      <c r="J11" s="34">
        <v>10553</v>
      </c>
      <c r="K11" s="34">
        <v>50000</v>
      </c>
      <c r="L11" s="34">
        <v>50000</v>
      </c>
      <c r="M11" s="34">
        <v>13665</v>
      </c>
      <c r="N11" s="34">
        <v>50000</v>
      </c>
      <c r="O11" s="34">
        <v>50000</v>
      </c>
      <c r="P11" s="34">
        <v>50000</v>
      </c>
      <c r="Q11" s="21"/>
    </row>
    <row r="12" spans="2:17" s="6" customFormat="1" ht="18.75" x14ac:dyDescent="0.3">
      <c r="B12" s="21"/>
      <c r="C12" s="31"/>
      <c r="D12" s="21"/>
      <c r="E12" s="32"/>
      <c r="F12" s="32" t="s">
        <v>15</v>
      </c>
      <c r="G12" s="33" t="s">
        <v>16</v>
      </c>
      <c r="H12" s="34">
        <v>26302</v>
      </c>
      <c r="I12" s="34">
        <v>29773.5</v>
      </c>
      <c r="J12" s="34">
        <v>25872</v>
      </c>
      <c r="K12" s="34">
        <v>30000</v>
      </c>
      <c r="L12" s="34">
        <v>30000</v>
      </c>
      <c r="M12" s="34">
        <v>24541.5</v>
      </c>
      <c r="N12" s="34">
        <v>30000</v>
      </c>
      <c r="O12" s="34">
        <v>30000</v>
      </c>
      <c r="P12" s="34">
        <v>30000</v>
      </c>
      <c r="Q12" s="21"/>
    </row>
    <row r="13" spans="2:17" s="6" customFormat="1" ht="18.75" x14ac:dyDescent="0.3">
      <c r="B13" s="21"/>
      <c r="C13" s="31"/>
      <c r="D13" s="21"/>
      <c r="E13" s="32"/>
      <c r="F13" s="32" t="s">
        <v>17</v>
      </c>
      <c r="G13" s="33" t="s">
        <v>18</v>
      </c>
      <c r="H13" s="34">
        <v>78556</v>
      </c>
      <c r="I13" s="34">
        <v>81358.5</v>
      </c>
      <c r="J13" s="34">
        <v>84000</v>
      </c>
      <c r="K13" s="34">
        <v>86550</v>
      </c>
      <c r="L13" s="34">
        <v>86550</v>
      </c>
      <c r="M13" s="34">
        <v>8224</v>
      </c>
      <c r="N13" s="34">
        <v>91050</v>
      </c>
      <c r="O13" s="34">
        <v>95000</v>
      </c>
      <c r="P13" s="34">
        <v>95000</v>
      </c>
      <c r="Q13" s="21"/>
    </row>
    <row r="14" spans="2:17" s="6" customFormat="1" ht="18.75" x14ac:dyDescent="0.3">
      <c r="B14" s="21"/>
      <c r="C14" s="31"/>
      <c r="D14" s="21"/>
      <c r="E14" s="32"/>
      <c r="F14" s="32" t="s">
        <v>19</v>
      </c>
      <c r="G14" s="33" t="s">
        <v>20</v>
      </c>
      <c r="H14" s="34">
        <v>86989.98</v>
      </c>
      <c r="I14" s="34">
        <v>71466.399999999994</v>
      </c>
      <c r="J14" s="34">
        <v>75537</v>
      </c>
      <c r="K14" s="34">
        <v>80000</v>
      </c>
      <c r="L14" s="34">
        <v>80000</v>
      </c>
      <c r="M14" s="34">
        <v>36627</v>
      </c>
      <c r="N14" s="34">
        <v>80000</v>
      </c>
      <c r="O14" s="34">
        <v>100000</v>
      </c>
      <c r="P14" s="34">
        <v>100000</v>
      </c>
      <c r="Q14" s="21"/>
    </row>
    <row r="15" spans="2:17" s="6" customFormat="1" ht="18.75" x14ac:dyDescent="0.3">
      <c r="B15" s="21"/>
      <c r="C15" s="31"/>
      <c r="D15" s="21"/>
      <c r="E15" s="32"/>
      <c r="F15" s="32" t="s">
        <v>21</v>
      </c>
      <c r="G15" s="33" t="s">
        <v>22</v>
      </c>
      <c r="H15" s="34">
        <v>236250.51</v>
      </c>
      <c r="I15" s="34">
        <v>258688</v>
      </c>
      <c r="J15" s="34">
        <v>119512.5</v>
      </c>
      <c r="K15" s="34">
        <v>150000</v>
      </c>
      <c r="L15" s="34">
        <v>150000</v>
      </c>
      <c r="M15" s="34">
        <v>126664</v>
      </c>
      <c r="N15" s="34">
        <v>180000</v>
      </c>
      <c r="O15" s="34">
        <v>200000</v>
      </c>
      <c r="P15" s="34">
        <v>210000</v>
      </c>
      <c r="Q15" s="21"/>
    </row>
    <row r="16" spans="2:17" s="6" customFormat="1" ht="18.75" x14ac:dyDescent="0.3">
      <c r="B16" s="21"/>
      <c r="C16" s="31"/>
      <c r="D16" s="21"/>
      <c r="E16" s="32"/>
      <c r="F16" s="32" t="s">
        <v>23</v>
      </c>
      <c r="G16" s="33" t="s">
        <v>24</v>
      </c>
      <c r="H16" s="34">
        <v>31711.1</v>
      </c>
      <c r="I16" s="34">
        <v>14138.54</v>
      </c>
      <c r="J16" s="34">
        <v>11812.69</v>
      </c>
      <c r="K16" s="34">
        <v>35000</v>
      </c>
      <c r="L16" s="34">
        <v>35000</v>
      </c>
      <c r="M16" s="34">
        <v>14001.37</v>
      </c>
      <c r="N16" s="34">
        <v>35000</v>
      </c>
      <c r="O16" s="34">
        <v>30000</v>
      </c>
      <c r="P16" s="34">
        <v>30000</v>
      </c>
      <c r="Q16" s="21"/>
    </row>
    <row r="17" spans="2:17" s="6" customFormat="1" ht="18.75" x14ac:dyDescent="0.3">
      <c r="B17" s="21"/>
      <c r="C17" s="31"/>
      <c r="D17" s="21"/>
      <c r="E17" s="32"/>
      <c r="F17" s="32" t="s">
        <v>25</v>
      </c>
      <c r="G17" s="33" t="s">
        <v>26</v>
      </c>
      <c r="H17" s="34">
        <v>25000</v>
      </c>
      <c r="I17" s="34">
        <v>25052</v>
      </c>
      <c r="J17" s="34">
        <v>25010</v>
      </c>
      <c r="K17" s="34">
        <v>25000</v>
      </c>
      <c r="L17" s="34">
        <v>25000</v>
      </c>
      <c r="M17" s="34">
        <v>25000</v>
      </c>
      <c r="N17" s="34">
        <v>25000</v>
      </c>
      <c r="O17" s="34">
        <v>25000</v>
      </c>
      <c r="P17" s="34">
        <v>25000</v>
      </c>
      <c r="Q17" s="21"/>
    </row>
    <row r="18" spans="2:17" s="6" customFormat="1" ht="18.75" x14ac:dyDescent="0.3">
      <c r="B18" s="21"/>
      <c r="C18" s="31"/>
      <c r="D18" s="21"/>
      <c r="E18" s="32"/>
      <c r="F18" s="32" t="s">
        <v>27</v>
      </c>
      <c r="G18" s="33" t="s">
        <v>28</v>
      </c>
      <c r="H18" s="34">
        <v>23722</v>
      </c>
      <c r="I18" s="34">
        <v>25097</v>
      </c>
      <c r="J18" s="34">
        <v>24465</v>
      </c>
      <c r="K18" s="34">
        <v>25000</v>
      </c>
      <c r="L18" s="34">
        <v>25000</v>
      </c>
      <c r="M18" s="34">
        <v>28381.32</v>
      </c>
      <c r="N18" s="34">
        <v>30000</v>
      </c>
      <c r="O18" s="34">
        <v>30000</v>
      </c>
      <c r="P18" s="34">
        <v>30000</v>
      </c>
      <c r="Q18" s="21"/>
    </row>
    <row r="19" spans="2:17" s="6" customFormat="1" ht="18.75" x14ac:dyDescent="0.3">
      <c r="B19" s="21"/>
      <c r="C19" s="31"/>
      <c r="D19" s="21"/>
      <c r="E19" s="32"/>
      <c r="F19" s="32" t="s">
        <v>29</v>
      </c>
      <c r="G19" s="35" t="s">
        <v>30</v>
      </c>
      <c r="H19" s="34">
        <v>0</v>
      </c>
      <c r="I19" s="34">
        <v>1525</v>
      </c>
      <c r="J19" s="34">
        <v>0</v>
      </c>
      <c r="K19" s="34">
        <v>2000</v>
      </c>
      <c r="L19" s="34">
        <v>2000</v>
      </c>
      <c r="M19" s="34">
        <v>805</v>
      </c>
      <c r="N19" s="34">
        <v>2000</v>
      </c>
      <c r="O19" s="34">
        <v>2000</v>
      </c>
      <c r="P19" s="34">
        <v>2000</v>
      </c>
      <c r="Q19" s="21"/>
    </row>
    <row r="20" spans="2:17" s="6" customFormat="1" ht="18.75" x14ac:dyDescent="0.3">
      <c r="B20" s="21"/>
      <c r="C20" s="31"/>
      <c r="D20" s="21"/>
      <c r="E20" s="32"/>
      <c r="F20" s="32" t="s">
        <v>31</v>
      </c>
      <c r="G20" s="36" t="s">
        <v>32</v>
      </c>
      <c r="H20" s="34">
        <v>216136</v>
      </c>
      <c r="I20" s="34">
        <v>271199</v>
      </c>
      <c r="J20" s="34">
        <v>287756</v>
      </c>
      <c r="K20" s="34">
        <v>280000</v>
      </c>
      <c r="L20" s="34">
        <v>280000</v>
      </c>
      <c r="M20" s="34">
        <v>300627</v>
      </c>
      <c r="N20" s="34">
        <v>300000</v>
      </c>
      <c r="O20" s="34">
        <v>300000</v>
      </c>
      <c r="P20" s="34">
        <v>300000</v>
      </c>
      <c r="Q20" s="21"/>
    </row>
    <row r="21" spans="2:17" s="6" customFormat="1" ht="18.75" x14ac:dyDescent="0.3">
      <c r="B21" s="21"/>
      <c r="C21" s="31"/>
      <c r="D21" s="21"/>
      <c r="E21" s="32"/>
      <c r="F21" s="32" t="s">
        <v>33</v>
      </c>
      <c r="G21" s="33" t="s">
        <v>34</v>
      </c>
      <c r="H21" s="34">
        <v>112000</v>
      </c>
      <c r="I21" s="34">
        <v>110000</v>
      </c>
      <c r="J21" s="34">
        <v>112000</v>
      </c>
      <c r="K21" s="34">
        <v>115400</v>
      </c>
      <c r="L21" s="34">
        <v>115400</v>
      </c>
      <c r="M21" s="34">
        <v>102428</v>
      </c>
      <c r="N21" s="34">
        <v>121400</v>
      </c>
      <c r="O21" s="34">
        <v>125000</v>
      </c>
      <c r="P21" s="34">
        <v>125000</v>
      </c>
      <c r="Q21" s="21"/>
    </row>
    <row r="22" spans="2:17" s="6" customFormat="1" ht="18.75" x14ac:dyDescent="0.3">
      <c r="B22" s="21"/>
      <c r="C22" s="31"/>
      <c r="D22" s="21"/>
      <c r="E22" s="32"/>
      <c r="F22" s="32" t="s">
        <v>35</v>
      </c>
      <c r="G22" s="33" t="s">
        <v>36</v>
      </c>
      <c r="H22" s="34">
        <v>2295</v>
      </c>
      <c r="I22" s="34">
        <v>3218</v>
      </c>
      <c r="J22" s="34">
        <v>2160</v>
      </c>
      <c r="K22" s="34">
        <v>3500</v>
      </c>
      <c r="L22" s="34">
        <v>3500</v>
      </c>
      <c r="M22" s="34">
        <v>2326</v>
      </c>
      <c r="N22" s="34">
        <v>3500</v>
      </c>
      <c r="O22" s="34">
        <v>5000</v>
      </c>
      <c r="P22" s="34">
        <v>5000</v>
      </c>
      <c r="Q22" s="21"/>
    </row>
    <row r="23" spans="2:17" s="6" customFormat="1" ht="18.75" x14ac:dyDescent="0.3">
      <c r="B23" s="21"/>
      <c r="C23" s="31"/>
      <c r="D23" s="21"/>
      <c r="E23" s="32"/>
      <c r="F23" s="32"/>
      <c r="G23" s="33"/>
      <c r="H23" s="37"/>
      <c r="I23" s="37"/>
      <c r="J23" s="37"/>
      <c r="K23" s="34"/>
      <c r="L23" s="34"/>
      <c r="M23" s="34"/>
      <c r="N23" s="34"/>
      <c r="O23" s="34"/>
      <c r="P23" s="34"/>
      <c r="Q23" s="21"/>
    </row>
    <row r="24" spans="2:17" s="6" customFormat="1" ht="18.75" x14ac:dyDescent="0.3">
      <c r="B24" s="21"/>
      <c r="C24" s="21"/>
      <c r="D24" s="21"/>
      <c r="E24" s="32"/>
      <c r="F24" s="32"/>
      <c r="G24" s="38"/>
      <c r="H24" s="37"/>
      <c r="I24" s="37"/>
      <c r="J24" s="37"/>
      <c r="K24" s="34"/>
      <c r="L24" s="34"/>
      <c r="M24" s="34"/>
      <c r="N24" s="34"/>
      <c r="O24" s="34"/>
      <c r="P24" s="34"/>
      <c r="Q24" s="21"/>
    </row>
    <row r="25" spans="2:17" s="6" customFormat="1" ht="18.75" x14ac:dyDescent="0.3">
      <c r="B25" s="21"/>
      <c r="C25" s="21"/>
      <c r="D25" s="21"/>
      <c r="E25" s="28"/>
      <c r="F25" s="28" t="s">
        <v>37</v>
      </c>
      <c r="G25" s="29">
        <v>501100</v>
      </c>
      <c r="H25" s="30">
        <v>0</v>
      </c>
      <c r="I25" s="30">
        <v>0</v>
      </c>
      <c r="J25" s="30">
        <v>0</v>
      </c>
      <c r="K25" s="30">
        <v>0</v>
      </c>
      <c r="L25" s="30"/>
      <c r="M25" s="30">
        <v>0</v>
      </c>
      <c r="N25" s="30">
        <v>0</v>
      </c>
      <c r="O25" s="30">
        <v>0</v>
      </c>
      <c r="P25" s="30">
        <v>0</v>
      </c>
      <c r="Q25" s="21"/>
    </row>
    <row r="26" spans="2:17" s="6" customFormat="1" ht="18.75" x14ac:dyDescent="0.3">
      <c r="B26" s="21"/>
      <c r="C26" s="21"/>
      <c r="D26" s="21"/>
      <c r="E26" s="32"/>
      <c r="F26" s="32"/>
      <c r="G26" s="33"/>
      <c r="H26" s="37"/>
      <c r="I26" s="37"/>
      <c r="J26" s="37"/>
      <c r="K26" s="34"/>
      <c r="L26" s="34"/>
      <c r="M26" s="34"/>
      <c r="N26" s="34"/>
      <c r="O26" s="34"/>
      <c r="P26" s="34"/>
      <c r="Q26" s="21"/>
    </row>
    <row r="27" spans="2:17" s="6" customFormat="1" ht="18.75" x14ac:dyDescent="0.3">
      <c r="B27" s="21"/>
      <c r="C27" s="21"/>
      <c r="D27" s="21"/>
      <c r="E27" s="28" t="s">
        <v>7</v>
      </c>
      <c r="F27" s="28" t="s">
        <v>38</v>
      </c>
      <c r="G27" s="29">
        <v>502</v>
      </c>
      <c r="H27" s="30">
        <f t="shared" ref="H27:P27" si="3">SUM(H28:H36)</f>
        <v>1284800.73</v>
      </c>
      <c r="I27" s="30">
        <f t="shared" si="3"/>
        <v>1253925.8899999999</v>
      </c>
      <c r="J27" s="30">
        <f t="shared" si="3"/>
        <v>1156752.55</v>
      </c>
      <c r="K27" s="30">
        <f t="shared" ref="K27:L27" si="4">SUM(K28:K36)</f>
        <v>1431000</v>
      </c>
      <c r="L27" s="30">
        <f t="shared" si="4"/>
        <v>1457430</v>
      </c>
      <c r="M27" s="30">
        <f t="shared" si="3"/>
        <v>629474.41</v>
      </c>
      <c r="N27" s="30">
        <f t="shared" si="3"/>
        <v>1591000</v>
      </c>
      <c r="O27" s="30">
        <f t="shared" si="3"/>
        <v>1536000</v>
      </c>
      <c r="P27" s="30">
        <f t="shared" si="3"/>
        <v>1536000</v>
      </c>
      <c r="Q27" s="21"/>
    </row>
    <row r="28" spans="2:17" s="6" customFormat="1" ht="18.75" x14ac:dyDescent="0.3">
      <c r="B28" s="21"/>
      <c r="C28" s="31"/>
      <c r="D28" s="21"/>
      <c r="E28" s="32"/>
      <c r="F28" s="32" t="s">
        <v>39</v>
      </c>
      <c r="G28" s="33" t="s">
        <v>40</v>
      </c>
      <c r="H28" s="34">
        <v>596851</v>
      </c>
      <c r="I28" s="34">
        <v>519743</v>
      </c>
      <c r="J28" s="34">
        <v>544306</v>
      </c>
      <c r="K28" s="34">
        <v>650000</v>
      </c>
      <c r="L28" s="34">
        <v>650000</v>
      </c>
      <c r="M28" s="34">
        <v>181614</v>
      </c>
      <c r="N28" s="34">
        <v>650000</v>
      </c>
      <c r="O28" s="34">
        <v>650000</v>
      </c>
      <c r="P28" s="34">
        <v>650000</v>
      </c>
      <c r="Q28" s="21"/>
    </row>
    <row r="29" spans="2:17" s="6" customFormat="1" ht="18.75" x14ac:dyDescent="0.3">
      <c r="B29" s="21"/>
      <c r="C29" s="31"/>
      <c r="D29" s="21"/>
      <c r="E29" s="32"/>
      <c r="F29" s="32" t="s">
        <v>41</v>
      </c>
      <c r="G29" s="33" t="s">
        <v>42</v>
      </c>
      <c r="H29" s="34">
        <v>136337</v>
      </c>
      <c r="I29" s="34">
        <v>121215</v>
      </c>
      <c r="J29" s="34">
        <v>105471</v>
      </c>
      <c r="K29" s="34">
        <v>140000</v>
      </c>
      <c r="L29" s="34">
        <v>166430</v>
      </c>
      <c r="M29" s="34">
        <v>121621</v>
      </c>
      <c r="N29" s="34">
        <v>250000</v>
      </c>
      <c r="O29" s="34">
        <v>240000</v>
      </c>
      <c r="P29" s="34">
        <v>240000</v>
      </c>
      <c r="Q29" s="21"/>
    </row>
    <row r="30" spans="2:17" s="6" customFormat="1" ht="18.75" x14ac:dyDescent="0.3">
      <c r="B30" s="21"/>
      <c r="C30" s="31"/>
      <c r="D30" s="21"/>
      <c r="E30" s="32"/>
      <c r="F30" s="32" t="s">
        <v>43</v>
      </c>
      <c r="G30" s="33" t="s">
        <v>44</v>
      </c>
      <c r="H30" s="34">
        <v>523775</v>
      </c>
      <c r="I30" s="34">
        <v>577832</v>
      </c>
      <c r="J30" s="34">
        <v>479003</v>
      </c>
      <c r="K30" s="34">
        <v>600000</v>
      </c>
      <c r="L30" s="34">
        <v>600000</v>
      </c>
      <c r="M30" s="34">
        <v>317263</v>
      </c>
      <c r="N30" s="34">
        <v>650000</v>
      </c>
      <c r="O30" s="34">
        <v>600000</v>
      </c>
      <c r="P30" s="34">
        <v>600000</v>
      </c>
      <c r="Q30" s="21"/>
    </row>
    <row r="31" spans="2:17" s="6" customFormat="1" ht="18.75" x14ac:dyDescent="0.3">
      <c r="B31" s="21"/>
      <c r="C31" s="31"/>
      <c r="D31" s="21"/>
      <c r="E31" s="32"/>
      <c r="F31" s="32" t="s">
        <v>45</v>
      </c>
      <c r="G31" s="33" t="s">
        <v>46</v>
      </c>
      <c r="H31" s="34">
        <v>17304.73</v>
      </c>
      <c r="I31" s="34">
        <v>20009.89</v>
      </c>
      <c r="J31" s="34">
        <v>17367.55</v>
      </c>
      <c r="K31" s="34">
        <v>25000</v>
      </c>
      <c r="L31" s="34">
        <v>25000</v>
      </c>
      <c r="M31" s="34">
        <v>4409.41</v>
      </c>
      <c r="N31" s="34">
        <v>25000</v>
      </c>
      <c r="O31" s="34">
        <v>28000</v>
      </c>
      <c r="P31" s="34">
        <v>28000</v>
      </c>
      <c r="Q31" s="21"/>
    </row>
    <row r="32" spans="2:17" s="6" customFormat="1" ht="18.75" x14ac:dyDescent="0.3">
      <c r="B32" s="21"/>
      <c r="C32" s="31"/>
      <c r="D32" s="21"/>
      <c r="E32" s="32"/>
      <c r="F32" s="32" t="s">
        <v>47</v>
      </c>
      <c r="G32" s="33" t="s">
        <v>48</v>
      </c>
      <c r="H32" s="34">
        <v>2302</v>
      </c>
      <c r="I32" s="34">
        <v>1849</v>
      </c>
      <c r="J32" s="34">
        <v>1520</v>
      </c>
      <c r="K32" s="34">
        <v>3000</v>
      </c>
      <c r="L32" s="34">
        <v>3000</v>
      </c>
      <c r="M32" s="34">
        <v>0</v>
      </c>
      <c r="N32" s="34">
        <v>3000</v>
      </c>
      <c r="O32" s="34">
        <v>5000</v>
      </c>
      <c r="P32" s="34">
        <v>5000</v>
      </c>
      <c r="Q32" s="21"/>
    </row>
    <row r="33" spans="2:17" s="6" customFormat="1" ht="18.75" x14ac:dyDescent="0.3">
      <c r="B33" s="21"/>
      <c r="C33" s="31"/>
      <c r="D33" s="21"/>
      <c r="E33" s="32"/>
      <c r="F33" s="32" t="s">
        <v>49</v>
      </c>
      <c r="G33" s="33" t="s">
        <v>50</v>
      </c>
      <c r="H33" s="34">
        <v>371</v>
      </c>
      <c r="I33" s="34">
        <v>467</v>
      </c>
      <c r="J33" s="34">
        <v>413</v>
      </c>
      <c r="K33" s="34">
        <v>1000</v>
      </c>
      <c r="L33" s="34">
        <v>1000</v>
      </c>
      <c r="M33" s="34">
        <v>181</v>
      </c>
      <c r="N33" s="34">
        <v>1000</v>
      </c>
      <c r="O33" s="34">
        <v>1000</v>
      </c>
      <c r="P33" s="34">
        <v>1000</v>
      </c>
      <c r="Q33" s="21"/>
    </row>
    <row r="34" spans="2:17" s="6" customFormat="1" ht="18.75" x14ac:dyDescent="0.3">
      <c r="B34" s="21"/>
      <c r="C34" s="31"/>
      <c r="D34" s="21"/>
      <c r="E34" s="32"/>
      <c r="F34" s="32" t="s">
        <v>51</v>
      </c>
      <c r="G34" s="33" t="s">
        <v>52</v>
      </c>
      <c r="H34" s="34">
        <v>7860</v>
      </c>
      <c r="I34" s="34">
        <v>12810</v>
      </c>
      <c r="J34" s="34">
        <v>8672</v>
      </c>
      <c r="K34" s="34">
        <v>12000</v>
      </c>
      <c r="L34" s="34">
        <v>12000</v>
      </c>
      <c r="M34" s="34">
        <v>4386</v>
      </c>
      <c r="N34" s="34">
        <v>12000</v>
      </c>
      <c r="O34" s="34">
        <v>12000</v>
      </c>
      <c r="P34" s="34">
        <v>12000</v>
      </c>
      <c r="Q34" s="21"/>
    </row>
    <row r="35" spans="2:17" s="6" customFormat="1" ht="18.75" x14ac:dyDescent="0.3">
      <c r="B35" s="21"/>
      <c r="C35" s="31"/>
      <c r="D35" s="21"/>
      <c r="E35" s="32"/>
      <c r="F35" s="32"/>
      <c r="G35" s="33"/>
      <c r="H35" s="37"/>
      <c r="I35" s="37"/>
      <c r="J35" s="37"/>
      <c r="K35" s="34"/>
      <c r="L35" s="34"/>
      <c r="M35" s="34"/>
      <c r="N35" s="34"/>
      <c r="O35" s="34"/>
      <c r="P35" s="34"/>
      <c r="Q35" s="21"/>
    </row>
    <row r="36" spans="2:17" s="6" customFormat="1" ht="18.75" x14ac:dyDescent="0.3">
      <c r="B36" s="21"/>
      <c r="C36" s="21"/>
      <c r="D36" s="21"/>
      <c r="E36" s="32"/>
      <c r="F36" s="32"/>
      <c r="G36" s="38"/>
      <c r="H36" s="37"/>
      <c r="I36" s="37"/>
      <c r="J36" s="37"/>
      <c r="K36" s="34"/>
      <c r="L36" s="34"/>
      <c r="M36" s="34"/>
      <c r="N36" s="34"/>
      <c r="O36" s="39"/>
      <c r="P36" s="34"/>
      <c r="Q36" s="21"/>
    </row>
    <row r="37" spans="2:17" s="6" customFormat="1" ht="18.75" x14ac:dyDescent="0.3">
      <c r="B37" s="21"/>
      <c r="C37" s="21"/>
      <c r="D37" s="21"/>
      <c r="E37" s="28"/>
      <c r="F37" s="28"/>
      <c r="G37" s="29"/>
      <c r="H37" s="30"/>
      <c r="I37" s="30"/>
      <c r="J37" s="30"/>
      <c r="K37" s="30"/>
      <c r="L37" s="30"/>
      <c r="M37" s="30"/>
      <c r="N37" s="30"/>
      <c r="O37" s="30"/>
      <c r="P37" s="30"/>
      <c r="Q37" s="21"/>
    </row>
    <row r="38" spans="2:17" s="2" customFormat="1" ht="18" x14ac:dyDescent="0.25">
      <c r="B38" s="21"/>
      <c r="C38" s="21"/>
      <c r="D38" s="21"/>
      <c r="E38" s="25" t="s">
        <v>7</v>
      </c>
      <c r="F38" s="25" t="s">
        <v>53</v>
      </c>
      <c r="G38" s="26">
        <v>51</v>
      </c>
      <c r="H38" s="27">
        <f t="shared" ref="H38:P38" si="5">+H39+H44+H45+H46</f>
        <v>1333021.6399999999</v>
      </c>
      <c r="I38" s="27">
        <f t="shared" si="5"/>
        <v>1330563.0899999999</v>
      </c>
      <c r="J38" s="27">
        <f t="shared" si="5"/>
        <v>1523190</v>
      </c>
      <c r="K38" s="27">
        <f t="shared" ref="K38:L38" si="6">+K39+K44+K45+K46</f>
        <v>1590800</v>
      </c>
      <c r="L38" s="27">
        <f t="shared" si="6"/>
        <v>1639100</v>
      </c>
      <c r="M38" s="27">
        <f t="shared" si="5"/>
        <v>903507.30999999994</v>
      </c>
      <c r="N38" s="27">
        <f t="shared" si="5"/>
        <v>1690000</v>
      </c>
      <c r="O38" s="27">
        <f t="shared" si="5"/>
        <v>1657000</v>
      </c>
      <c r="P38" s="27">
        <f t="shared" si="5"/>
        <v>1697000</v>
      </c>
      <c r="Q38" s="21"/>
    </row>
    <row r="39" spans="2:17" s="6" customFormat="1" ht="18.75" x14ac:dyDescent="0.3">
      <c r="B39" s="21"/>
      <c r="C39" s="21"/>
      <c r="D39" s="21"/>
      <c r="E39" s="28"/>
      <c r="F39" s="28" t="s">
        <v>54</v>
      </c>
      <c r="G39" s="29">
        <v>511</v>
      </c>
      <c r="H39" s="30">
        <f t="shared" ref="H39:J39" si="7">SUM(H40:H41)</f>
        <v>306496.7</v>
      </c>
      <c r="I39" s="30">
        <f t="shared" si="7"/>
        <v>232223</v>
      </c>
      <c r="J39" s="30">
        <f t="shared" si="7"/>
        <v>432302</v>
      </c>
      <c r="K39" s="30">
        <f t="shared" ref="K39:P39" si="8">SUM(K40:K41)</f>
        <v>500000</v>
      </c>
      <c r="L39" s="30">
        <f t="shared" si="8"/>
        <v>500000</v>
      </c>
      <c r="M39" s="30">
        <f t="shared" si="8"/>
        <v>168097.27</v>
      </c>
      <c r="N39" s="30">
        <f t="shared" si="8"/>
        <v>500000</v>
      </c>
      <c r="O39" s="30">
        <f t="shared" si="8"/>
        <v>500000</v>
      </c>
      <c r="P39" s="30">
        <f t="shared" si="8"/>
        <v>500000</v>
      </c>
      <c r="Q39" s="21"/>
    </row>
    <row r="40" spans="2:17" s="7" customFormat="1" ht="18.75" x14ac:dyDescent="0.3">
      <c r="B40" s="40"/>
      <c r="C40" s="41"/>
      <c r="D40" s="40"/>
      <c r="E40" s="32"/>
      <c r="F40" s="32" t="s">
        <v>55</v>
      </c>
      <c r="G40" s="35" t="s">
        <v>127</v>
      </c>
      <c r="H40" s="34">
        <v>245944</v>
      </c>
      <c r="I40" s="34">
        <v>188130</v>
      </c>
      <c r="J40" s="34">
        <v>355716</v>
      </c>
      <c r="K40" s="34">
        <v>400000</v>
      </c>
      <c r="L40" s="34">
        <v>400000</v>
      </c>
      <c r="M40" s="34">
        <v>133857</v>
      </c>
      <c r="N40" s="34">
        <v>400000</v>
      </c>
      <c r="O40" s="34">
        <v>400000</v>
      </c>
      <c r="P40" s="34">
        <v>400000</v>
      </c>
      <c r="Q40" s="40"/>
    </row>
    <row r="41" spans="2:17" s="7" customFormat="1" ht="18.75" x14ac:dyDescent="0.3">
      <c r="B41" s="40"/>
      <c r="C41" s="41"/>
      <c r="D41" s="40"/>
      <c r="E41" s="32"/>
      <c r="F41" s="32" t="s">
        <v>56</v>
      </c>
      <c r="G41" s="35" t="s">
        <v>128</v>
      </c>
      <c r="H41" s="34">
        <v>60552.7</v>
      </c>
      <c r="I41" s="34">
        <v>44093</v>
      </c>
      <c r="J41" s="34">
        <v>76586</v>
      </c>
      <c r="K41" s="34">
        <v>100000</v>
      </c>
      <c r="L41" s="34">
        <v>100000</v>
      </c>
      <c r="M41" s="34">
        <v>34240.269999999997</v>
      </c>
      <c r="N41" s="34">
        <v>100000</v>
      </c>
      <c r="O41" s="34">
        <v>100000</v>
      </c>
      <c r="P41" s="34">
        <v>100000</v>
      </c>
      <c r="Q41" s="40"/>
    </row>
    <row r="42" spans="2:17" s="7" customFormat="1" ht="18.75" x14ac:dyDescent="0.3">
      <c r="B42" s="40"/>
      <c r="C42" s="41"/>
      <c r="D42" s="40"/>
      <c r="E42" s="32"/>
      <c r="F42" s="32" t="s">
        <v>57</v>
      </c>
      <c r="G42" s="35" t="s">
        <v>129</v>
      </c>
      <c r="H42" s="34">
        <v>0</v>
      </c>
      <c r="I42" s="34">
        <v>0</v>
      </c>
      <c r="J42" s="34">
        <v>0</v>
      </c>
      <c r="K42" s="34">
        <v>0</v>
      </c>
      <c r="L42" s="34">
        <v>0</v>
      </c>
      <c r="M42" s="34">
        <v>0</v>
      </c>
      <c r="N42" s="34">
        <v>0</v>
      </c>
      <c r="O42" s="34">
        <v>0</v>
      </c>
      <c r="P42" s="34">
        <v>0</v>
      </c>
      <c r="Q42" s="40"/>
    </row>
    <row r="43" spans="2:17" s="6" customFormat="1" ht="18.75" x14ac:dyDescent="0.3">
      <c r="B43" s="21"/>
      <c r="C43" s="21"/>
      <c r="D43" s="21"/>
      <c r="E43" s="32"/>
      <c r="F43" s="32"/>
      <c r="G43" s="33"/>
      <c r="H43" s="34"/>
      <c r="I43" s="34"/>
      <c r="J43" s="34"/>
      <c r="K43" s="34"/>
      <c r="L43" s="34"/>
      <c r="M43" s="34"/>
      <c r="N43" s="34"/>
      <c r="O43" s="34"/>
      <c r="P43" s="34"/>
      <c r="Q43" s="21"/>
    </row>
    <row r="44" spans="2:17" s="6" customFormat="1" ht="18.75" x14ac:dyDescent="0.3">
      <c r="B44" s="21"/>
      <c r="C44" s="31"/>
      <c r="D44" s="21"/>
      <c r="E44" s="28"/>
      <c r="F44" s="28" t="s">
        <v>58</v>
      </c>
      <c r="G44" s="29">
        <v>512</v>
      </c>
      <c r="H44" s="42">
        <v>1406</v>
      </c>
      <c r="I44" s="42">
        <v>719</v>
      </c>
      <c r="J44" s="42">
        <v>0</v>
      </c>
      <c r="K44" s="42">
        <v>1000</v>
      </c>
      <c r="L44" s="42">
        <v>1000</v>
      </c>
      <c r="M44" s="42">
        <v>0</v>
      </c>
      <c r="N44" s="30">
        <v>1000</v>
      </c>
      <c r="O44" s="30">
        <v>1500</v>
      </c>
      <c r="P44" s="30">
        <v>1500</v>
      </c>
      <c r="Q44" s="21"/>
    </row>
    <row r="45" spans="2:17" s="6" customFormat="1" ht="18.75" x14ac:dyDescent="0.3">
      <c r="B45" s="21"/>
      <c r="C45" s="31"/>
      <c r="D45" s="21"/>
      <c r="E45" s="28"/>
      <c r="F45" s="28" t="s">
        <v>59</v>
      </c>
      <c r="G45" s="29">
        <v>513</v>
      </c>
      <c r="H45" s="42">
        <v>362</v>
      </c>
      <c r="I45" s="42">
        <v>284</v>
      </c>
      <c r="J45" s="42">
        <v>272</v>
      </c>
      <c r="K45" s="42">
        <v>2000</v>
      </c>
      <c r="L45" s="42">
        <v>2000</v>
      </c>
      <c r="M45" s="42">
        <v>121</v>
      </c>
      <c r="N45" s="42">
        <v>2000</v>
      </c>
      <c r="O45" s="42">
        <v>2000</v>
      </c>
      <c r="P45" s="42">
        <v>2000</v>
      </c>
      <c r="Q45" s="21"/>
    </row>
    <row r="46" spans="2:17" s="6" customFormat="1" ht="18.75" x14ac:dyDescent="0.3">
      <c r="B46" s="21"/>
      <c r="C46" s="21"/>
      <c r="D46" s="21"/>
      <c r="E46" s="28"/>
      <c r="F46" s="28" t="s">
        <v>60</v>
      </c>
      <c r="G46" s="29">
        <v>518</v>
      </c>
      <c r="H46" s="42">
        <f t="shared" ref="H46:J46" si="9">SUM(H47:H62)</f>
        <v>1024756.94</v>
      </c>
      <c r="I46" s="42">
        <f t="shared" si="9"/>
        <v>1097337.0899999999</v>
      </c>
      <c r="J46" s="42">
        <f t="shared" si="9"/>
        <v>1090616</v>
      </c>
      <c r="K46" s="42">
        <f t="shared" ref="K46:O46" si="10">SUM(K47:K62)</f>
        <v>1087800</v>
      </c>
      <c r="L46" s="42">
        <f t="shared" si="10"/>
        <v>1136100</v>
      </c>
      <c r="M46" s="42">
        <f t="shared" si="10"/>
        <v>735289.03999999992</v>
      </c>
      <c r="N46" s="42">
        <f t="shared" si="10"/>
        <v>1187000</v>
      </c>
      <c r="O46" s="42">
        <f t="shared" si="10"/>
        <v>1153500</v>
      </c>
      <c r="P46" s="42">
        <f t="shared" ref="P46" si="11">SUM(P47:P62)</f>
        <v>1193500</v>
      </c>
      <c r="Q46" s="21"/>
    </row>
    <row r="47" spans="2:17" s="7" customFormat="1" ht="18.75" x14ac:dyDescent="0.3">
      <c r="B47" s="40"/>
      <c r="C47" s="41"/>
      <c r="D47" s="40"/>
      <c r="E47" s="32"/>
      <c r="F47" s="32" t="s">
        <v>61</v>
      </c>
      <c r="G47" s="35" t="s">
        <v>130</v>
      </c>
      <c r="H47" s="34">
        <v>83025</v>
      </c>
      <c r="I47" s="34">
        <v>82482</v>
      </c>
      <c r="J47" s="34">
        <v>101571</v>
      </c>
      <c r="K47" s="34">
        <v>110000</v>
      </c>
      <c r="L47" s="34">
        <v>110000</v>
      </c>
      <c r="M47" s="34">
        <v>85834</v>
      </c>
      <c r="N47" s="34">
        <v>110000</v>
      </c>
      <c r="O47" s="43">
        <v>110000</v>
      </c>
      <c r="P47" s="43">
        <v>110000</v>
      </c>
      <c r="Q47" s="40"/>
    </row>
    <row r="48" spans="2:17" s="7" customFormat="1" ht="18.75" x14ac:dyDescent="0.3">
      <c r="B48" s="40"/>
      <c r="C48" s="41"/>
      <c r="D48" s="40"/>
      <c r="E48" s="32"/>
      <c r="F48" s="32" t="s">
        <v>62</v>
      </c>
      <c r="G48" s="35" t="s">
        <v>131</v>
      </c>
      <c r="H48" s="34">
        <v>51671.05</v>
      </c>
      <c r="I48" s="34">
        <v>52717.599999999999</v>
      </c>
      <c r="J48" s="34">
        <v>41370.6</v>
      </c>
      <c r="K48" s="34">
        <v>55000</v>
      </c>
      <c r="L48" s="34">
        <v>55000</v>
      </c>
      <c r="M48" s="34">
        <v>5989.5</v>
      </c>
      <c r="N48" s="34">
        <v>55000</v>
      </c>
      <c r="O48" s="43">
        <v>55000</v>
      </c>
      <c r="P48" s="43">
        <v>55000</v>
      </c>
      <c r="Q48" s="40"/>
    </row>
    <row r="49" spans="2:17" s="7" customFormat="1" ht="18.75" x14ac:dyDescent="0.3">
      <c r="B49" s="40"/>
      <c r="C49" s="41"/>
      <c r="D49" s="40"/>
      <c r="E49" s="32"/>
      <c r="F49" s="32" t="s">
        <v>63</v>
      </c>
      <c r="G49" s="35" t="s">
        <v>132</v>
      </c>
      <c r="H49" s="34">
        <v>5152</v>
      </c>
      <c r="I49" s="34">
        <v>8161</v>
      </c>
      <c r="J49" s="34">
        <v>4601</v>
      </c>
      <c r="K49" s="34">
        <v>7500</v>
      </c>
      <c r="L49" s="34">
        <v>7500</v>
      </c>
      <c r="M49" s="34">
        <v>4803</v>
      </c>
      <c r="N49" s="34">
        <v>7500</v>
      </c>
      <c r="O49" s="43">
        <v>8000</v>
      </c>
      <c r="P49" s="43">
        <v>8000</v>
      </c>
      <c r="Q49" s="40"/>
    </row>
    <row r="50" spans="2:17" s="7" customFormat="1" ht="18.75" x14ac:dyDescent="0.3">
      <c r="B50" s="40"/>
      <c r="C50" s="41"/>
      <c r="D50" s="40"/>
      <c r="E50" s="32"/>
      <c r="F50" s="32" t="s">
        <v>64</v>
      </c>
      <c r="G50" s="35" t="s">
        <v>133</v>
      </c>
      <c r="H50" s="34">
        <v>40716.49</v>
      </c>
      <c r="I50" s="34">
        <v>37217.49</v>
      </c>
      <c r="J50" s="34">
        <v>27238.67</v>
      </c>
      <c r="K50" s="34">
        <v>40000</v>
      </c>
      <c r="L50" s="34">
        <v>40000</v>
      </c>
      <c r="M50" s="34">
        <v>20560.46</v>
      </c>
      <c r="N50" s="34">
        <v>30000</v>
      </c>
      <c r="O50" s="43">
        <v>35000</v>
      </c>
      <c r="P50" s="43">
        <v>35000</v>
      </c>
      <c r="Q50" s="40"/>
    </row>
    <row r="51" spans="2:17" s="7" customFormat="1" ht="18.75" x14ac:dyDescent="0.3">
      <c r="B51" s="40"/>
      <c r="C51" s="41"/>
      <c r="D51" s="40"/>
      <c r="E51" s="32"/>
      <c r="F51" s="32" t="s">
        <v>23</v>
      </c>
      <c r="G51" s="35" t="s">
        <v>134</v>
      </c>
      <c r="H51" s="34">
        <v>251060.9</v>
      </c>
      <c r="I51" s="34">
        <v>248306</v>
      </c>
      <c r="J51" s="34">
        <v>247519.7</v>
      </c>
      <c r="K51" s="34">
        <v>300000</v>
      </c>
      <c r="L51" s="34">
        <v>300000</v>
      </c>
      <c r="M51" s="34">
        <v>163708.5</v>
      </c>
      <c r="N51" s="34">
        <v>320000</v>
      </c>
      <c r="O51" s="43">
        <v>300000</v>
      </c>
      <c r="P51" s="43">
        <v>300000</v>
      </c>
      <c r="Q51" s="40"/>
    </row>
    <row r="52" spans="2:17" s="7" customFormat="1" ht="18.75" x14ac:dyDescent="0.3">
      <c r="B52" s="40"/>
      <c r="C52" s="41"/>
      <c r="D52" s="40"/>
      <c r="E52" s="32"/>
      <c r="F52" s="32" t="s">
        <v>65</v>
      </c>
      <c r="G52" s="35" t="s">
        <v>135</v>
      </c>
      <c r="H52" s="34">
        <v>43766.5</v>
      </c>
      <c r="I52" s="34">
        <v>52232.5</v>
      </c>
      <c r="J52" s="34">
        <v>85838.5</v>
      </c>
      <c r="K52" s="34">
        <v>80000</v>
      </c>
      <c r="L52" s="34">
        <v>80000</v>
      </c>
      <c r="M52" s="34">
        <v>89270.5</v>
      </c>
      <c r="N52" s="34">
        <v>90000</v>
      </c>
      <c r="O52" s="43">
        <v>90000</v>
      </c>
      <c r="P52" s="43">
        <v>95000</v>
      </c>
      <c r="Q52" s="40"/>
    </row>
    <row r="53" spans="2:17" s="7" customFormat="1" ht="18.75" x14ac:dyDescent="0.3">
      <c r="B53" s="40"/>
      <c r="C53" s="41"/>
      <c r="D53" s="40"/>
      <c r="E53" s="32"/>
      <c r="F53" s="32" t="s">
        <v>66</v>
      </c>
      <c r="G53" s="35" t="s">
        <v>136</v>
      </c>
      <c r="H53" s="34">
        <v>6950</v>
      </c>
      <c r="I53" s="34">
        <v>4100</v>
      </c>
      <c r="J53" s="34">
        <v>5400</v>
      </c>
      <c r="K53" s="34">
        <v>5000</v>
      </c>
      <c r="L53" s="34">
        <v>5000</v>
      </c>
      <c r="M53" s="34">
        <v>5904</v>
      </c>
      <c r="N53" s="34">
        <v>7000</v>
      </c>
      <c r="O53" s="43">
        <v>7000</v>
      </c>
      <c r="P53" s="43">
        <v>7000</v>
      </c>
      <c r="Q53" s="40"/>
    </row>
    <row r="54" spans="2:17" s="7" customFormat="1" ht="18.75" x14ac:dyDescent="0.3">
      <c r="B54" s="40"/>
      <c r="C54" s="41"/>
      <c r="D54" s="40"/>
      <c r="E54" s="32"/>
      <c r="F54" s="32" t="s">
        <v>166</v>
      </c>
      <c r="G54" s="35" t="s">
        <v>137</v>
      </c>
      <c r="H54" s="34">
        <v>213781</v>
      </c>
      <c r="I54" s="34">
        <v>275430</v>
      </c>
      <c r="J54" s="34">
        <v>268188</v>
      </c>
      <c r="K54" s="34">
        <v>250000</v>
      </c>
      <c r="L54" s="34">
        <v>250000</v>
      </c>
      <c r="M54" s="34">
        <v>152999</v>
      </c>
      <c r="N54" s="34">
        <v>250000</v>
      </c>
      <c r="O54" s="43">
        <v>250000</v>
      </c>
      <c r="P54" s="43">
        <v>250000</v>
      </c>
      <c r="Q54" s="40"/>
    </row>
    <row r="55" spans="2:17" s="7" customFormat="1" ht="18.75" x14ac:dyDescent="0.3">
      <c r="B55" s="40"/>
      <c r="C55" s="41"/>
      <c r="D55" s="40"/>
      <c r="E55" s="32"/>
      <c r="F55" s="32" t="s">
        <v>67</v>
      </c>
      <c r="G55" s="35" t="s">
        <v>138</v>
      </c>
      <c r="H55" s="34">
        <v>20475</v>
      </c>
      <c r="I55" s="34">
        <v>23400</v>
      </c>
      <c r="J55" s="34">
        <v>23400</v>
      </c>
      <c r="K55" s="34">
        <v>24000</v>
      </c>
      <c r="L55" s="34">
        <v>24000</v>
      </c>
      <c r="M55" s="34">
        <v>17550</v>
      </c>
      <c r="N55" s="34">
        <v>24000</v>
      </c>
      <c r="O55" s="43">
        <v>25000</v>
      </c>
      <c r="P55" s="43">
        <v>25000</v>
      </c>
      <c r="Q55" s="40"/>
    </row>
    <row r="56" spans="2:17" s="7" customFormat="1" ht="18.75" x14ac:dyDescent="0.3">
      <c r="B56" s="40"/>
      <c r="C56" s="41"/>
      <c r="D56" s="40"/>
      <c r="E56" s="32"/>
      <c r="F56" s="32" t="s">
        <v>68</v>
      </c>
      <c r="G56" s="35" t="s">
        <v>139</v>
      </c>
      <c r="H56" s="34">
        <v>6167</v>
      </c>
      <c r="I56" s="34">
        <v>9689</v>
      </c>
      <c r="J56" s="34">
        <v>9376</v>
      </c>
      <c r="K56" s="34">
        <v>8000</v>
      </c>
      <c r="L56" s="34">
        <v>8000</v>
      </c>
      <c r="M56" s="34">
        <v>5477</v>
      </c>
      <c r="N56" s="34">
        <v>8000</v>
      </c>
      <c r="O56" s="43">
        <v>8000</v>
      </c>
      <c r="P56" s="43">
        <v>8000</v>
      </c>
      <c r="Q56" s="40"/>
    </row>
    <row r="57" spans="2:17" s="7" customFormat="1" ht="18.75" x14ac:dyDescent="0.3">
      <c r="B57" s="40"/>
      <c r="C57" s="41"/>
      <c r="D57" s="40"/>
      <c r="E57" s="32"/>
      <c r="F57" s="32" t="s">
        <v>69</v>
      </c>
      <c r="G57" s="35" t="s">
        <v>140</v>
      </c>
      <c r="H57" s="34">
        <v>18405</v>
      </c>
      <c r="I57" s="34">
        <v>0</v>
      </c>
      <c r="J57" s="34">
        <v>19200</v>
      </c>
      <c r="K57" s="34">
        <v>0</v>
      </c>
      <c r="L57" s="34">
        <v>0</v>
      </c>
      <c r="M57" s="34">
        <v>0</v>
      </c>
      <c r="N57" s="34">
        <v>25000</v>
      </c>
      <c r="O57" s="43">
        <v>0</v>
      </c>
      <c r="P57" s="43">
        <v>25000</v>
      </c>
      <c r="Q57" s="40"/>
    </row>
    <row r="58" spans="2:17" s="7" customFormat="1" ht="18.75" x14ac:dyDescent="0.3">
      <c r="B58" s="40"/>
      <c r="C58" s="41"/>
      <c r="D58" s="40"/>
      <c r="E58" s="32"/>
      <c r="F58" s="32" t="s">
        <v>70</v>
      </c>
      <c r="G58" s="35" t="s">
        <v>163</v>
      </c>
      <c r="H58" s="34">
        <v>165044</v>
      </c>
      <c r="I58" s="34">
        <v>116160</v>
      </c>
      <c r="J58" s="34">
        <v>0</v>
      </c>
      <c r="K58" s="34">
        <v>0</v>
      </c>
      <c r="L58" s="34">
        <v>0</v>
      </c>
      <c r="M58" s="34">
        <v>0</v>
      </c>
      <c r="N58" s="34">
        <v>0</v>
      </c>
      <c r="O58" s="43">
        <v>0</v>
      </c>
      <c r="P58" s="43">
        <v>0</v>
      </c>
      <c r="Q58" s="40"/>
    </row>
    <row r="59" spans="2:17" s="7" customFormat="1" ht="18.75" x14ac:dyDescent="0.3">
      <c r="B59" s="40"/>
      <c r="C59" s="41"/>
      <c r="D59" s="40"/>
      <c r="E59" s="32"/>
      <c r="F59" s="32" t="s">
        <v>71</v>
      </c>
      <c r="G59" s="35" t="s">
        <v>141</v>
      </c>
      <c r="H59" s="34">
        <v>18644</v>
      </c>
      <c r="I59" s="34">
        <v>13100</v>
      </c>
      <c r="J59" s="34">
        <v>17730</v>
      </c>
      <c r="K59" s="34">
        <v>25000</v>
      </c>
      <c r="L59" s="34">
        <v>25000</v>
      </c>
      <c r="M59" s="34">
        <v>12220</v>
      </c>
      <c r="N59" s="34">
        <v>25000</v>
      </c>
      <c r="O59" s="43">
        <v>25000</v>
      </c>
      <c r="P59" s="43">
        <v>25000</v>
      </c>
      <c r="Q59" s="40"/>
    </row>
    <row r="60" spans="2:17" s="7" customFormat="1" ht="18.75" x14ac:dyDescent="0.3">
      <c r="B60" s="40"/>
      <c r="C60" s="41"/>
      <c r="D60" s="40"/>
      <c r="E60" s="32"/>
      <c r="F60" s="32" t="s">
        <v>72</v>
      </c>
      <c r="G60" s="35" t="s">
        <v>142</v>
      </c>
      <c r="H60" s="34">
        <v>99812</v>
      </c>
      <c r="I60" s="34">
        <v>109420</v>
      </c>
      <c r="J60" s="34">
        <v>111805</v>
      </c>
      <c r="K60" s="34">
        <v>110000</v>
      </c>
      <c r="L60" s="34">
        <v>110000</v>
      </c>
      <c r="M60" s="34">
        <v>79900</v>
      </c>
      <c r="N60" s="34">
        <v>115000</v>
      </c>
      <c r="O60" s="43">
        <v>115000</v>
      </c>
      <c r="P60" s="43">
        <v>120000</v>
      </c>
      <c r="Q60" s="40"/>
    </row>
    <row r="61" spans="2:17" s="7" customFormat="1" ht="18.75" x14ac:dyDescent="0.3">
      <c r="B61" s="40"/>
      <c r="C61" s="41"/>
      <c r="D61" s="40"/>
      <c r="E61" s="32"/>
      <c r="F61" s="32" t="s">
        <v>73</v>
      </c>
      <c r="G61" s="35" t="s">
        <v>143</v>
      </c>
      <c r="H61" s="34">
        <v>0</v>
      </c>
      <c r="I61" s="34">
        <v>64795.5</v>
      </c>
      <c r="J61" s="34">
        <v>127301.53</v>
      </c>
      <c r="K61" s="34">
        <v>72800</v>
      </c>
      <c r="L61" s="34">
        <v>121100</v>
      </c>
      <c r="M61" s="34">
        <v>91016.08</v>
      </c>
      <c r="N61" s="34">
        <v>120000</v>
      </c>
      <c r="O61" s="43">
        <v>125000</v>
      </c>
      <c r="P61" s="43">
        <v>130000</v>
      </c>
      <c r="Q61" s="40"/>
    </row>
    <row r="62" spans="2:17" s="7" customFormat="1" ht="18.75" x14ac:dyDescent="0.3">
      <c r="B62" s="40"/>
      <c r="C62" s="40"/>
      <c r="D62" s="40"/>
      <c r="E62" s="32"/>
      <c r="F62" s="32" t="s">
        <v>74</v>
      </c>
      <c r="G62" s="35" t="s">
        <v>144</v>
      </c>
      <c r="H62" s="34">
        <v>87</v>
      </c>
      <c r="I62" s="34">
        <v>126</v>
      </c>
      <c r="J62" s="34">
        <v>76</v>
      </c>
      <c r="K62" s="34">
        <v>500</v>
      </c>
      <c r="L62" s="34">
        <v>500</v>
      </c>
      <c r="M62" s="34">
        <v>57</v>
      </c>
      <c r="N62" s="34">
        <v>500</v>
      </c>
      <c r="O62" s="34">
        <v>500</v>
      </c>
      <c r="P62" s="34">
        <v>500</v>
      </c>
      <c r="Q62" s="40"/>
    </row>
    <row r="63" spans="2:17" s="6" customFormat="1" ht="18.75" x14ac:dyDescent="0.3">
      <c r="B63" s="21"/>
      <c r="C63" s="21"/>
      <c r="D63" s="21"/>
      <c r="E63" s="44"/>
      <c r="F63" s="44"/>
      <c r="G63" s="45"/>
      <c r="H63" s="46"/>
      <c r="I63" s="46"/>
      <c r="J63" s="46"/>
      <c r="K63" s="46"/>
      <c r="L63" s="46"/>
      <c r="M63" s="46"/>
      <c r="N63" s="46"/>
      <c r="O63" s="46"/>
      <c r="P63" s="46"/>
      <c r="Q63" s="21"/>
    </row>
    <row r="64" spans="2:17" s="5" customFormat="1" ht="18" x14ac:dyDescent="0.25">
      <c r="B64" s="21"/>
      <c r="C64" s="21"/>
      <c r="D64" s="21"/>
      <c r="E64" s="25" t="s">
        <v>7</v>
      </c>
      <c r="F64" s="25" t="s">
        <v>75</v>
      </c>
      <c r="G64" s="26">
        <v>52</v>
      </c>
      <c r="H64" s="27">
        <f>+H65+H71+H83+H79</f>
        <v>20353125.77</v>
      </c>
      <c r="I64" s="27">
        <f>+I65+I71+I83+I79</f>
        <v>23079644</v>
      </c>
      <c r="J64" s="27">
        <f>+J65+J71+J83+J79</f>
        <v>345383.56</v>
      </c>
      <c r="K64" s="27">
        <f t="shared" ref="K64:L64" si="12">+K65+K71+K83+K79</f>
        <v>262700</v>
      </c>
      <c r="L64" s="27">
        <f t="shared" si="12"/>
        <v>262700</v>
      </c>
      <c r="M64" s="27">
        <f t="shared" ref="M64:P64" si="13">+M65+M71+M83+M79</f>
        <v>170030.04</v>
      </c>
      <c r="N64" s="27">
        <f t="shared" si="13"/>
        <v>294100</v>
      </c>
      <c r="O64" s="27">
        <f t="shared" si="13"/>
        <v>296500</v>
      </c>
      <c r="P64" s="27">
        <f t="shared" si="13"/>
        <v>311900</v>
      </c>
      <c r="Q64" s="21"/>
    </row>
    <row r="65" spans="2:17" s="6" customFormat="1" ht="18.75" x14ac:dyDescent="0.3">
      <c r="B65" s="21"/>
      <c r="C65" s="21"/>
      <c r="D65" s="21"/>
      <c r="E65" s="28"/>
      <c r="F65" s="28" t="s">
        <v>76</v>
      </c>
      <c r="G65" s="29">
        <v>521</v>
      </c>
      <c r="H65" s="30">
        <f>SUM(H66:H69)</f>
        <v>15114348</v>
      </c>
      <c r="I65" s="30">
        <f>SUM(I66:I69)</f>
        <v>17046341</v>
      </c>
      <c r="J65" s="30">
        <f>SUM(J66:J69)</f>
        <v>248440</v>
      </c>
      <c r="K65" s="30">
        <f t="shared" ref="K65" si="14">SUM(K66:K69)</f>
        <v>192000</v>
      </c>
      <c r="L65" s="30">
        <f t="shared" ref="L65:M65" si="15">SUM(L66:L69)</f>
        <v>192000</v>
      </c>
      <c r="M65" s="30">
        <f t="shared" si="15"/>
        <v>111892</v>
      </c>
      <c r="N65" s="30">
        <f t="shared" ref="N65:P65" si="16">SUM(N66:N69)</f>
        <v>210000</v>
      </c>
      <c r="O65" s="30">
        <f t="shared" si="16"/>
        <v>210000</v>
      </c>
      <c r="P65" s="30">
        <f t="shared" si="16"/>
        <v>220000</v>
      </c>
      <c r="Q65" s="21"/>
    </row>
    <row r="66" spans="2:17" s="6" customFormat="1" ht="18.75" x14ac:dyDescent="0.3">
      <c r="B66" s="21"/>
      <c r="C66" s="47"/>
      <c r="D66" s="47"/>
      <c r="E66" s="32"/>
      <c r="F66" s="32" t="s">
        <v>77</v>
      </c>
      <c r="G66" s="48" t="s">
        <v>145</v>
      </c>
      <c r="H66" s="34">
        <v>14922637</v>
      </c>
      <c r="I66" s="34">
        <v>16812676</v>
      </c>
      <c r="J66" s="34">
        <v>0</v>
      </c>
      <c r="K66" s="34"/>
      <c r="L66" s="34">
        <v>0</v>
      </c>
      <c r="M66" s="34">
        <v>0</v>
      </c>
      <c r="N66" s="34"/>
      <c r="O66" s="34"/>
      <c r="P66" s="34"/>
      <c r="Q66" s="21"/>
    </row>
    <row r="67" spans="2:17" s="6" customFormat="1" ht="18.75" x14ac:dyDescent="0.3">
      <c r="B67" s="21"/>
      <c r="C67" s="31"/>
      <c r="D67" s="21"/>
      <c r="E67" s="32"/>
      <c r="F67" s="32" t="s">
        <v>78</v>
      </c>
      <c r="G67" s="35" t="s">
        <v>146</v>
      </c>
      <c r="H67" s="34">
        <v>31000</v>
      </c>
      <c r="I67" s="34">
        <v>52000</v>
      </c>
      <c r="J67" s="34">
        <v>85000</v>
      </c>
      <c r="K67" s="34">
        <v>0</v>
      </c>
      <c r="L67" s="34">
        <v>0</v>
      </c>
      <c r="M67" s="34">
        <v>0</v>
      </c>
      <c r="N67" s="34">
        <v>0</v>
      </c>
      <c r="O67" s="34">
        <v>0</v>
      </c>
      <c r="P67" s="34">
        <v>0</v>
      </c>
      <c r="Q67" s="21"/>
    </row>
    <row r="68" spans="2:17" s="6" customFormat="1" ht="18.75" x14ac:dyDescent="0.3">
      <c r="B68" s="21"/>
      <c r="C68" s="31"/>
      <c r="D68" s="21"/>
      <c r="E68" s="32"/>
      <c r="F68" s="32" t="s">
        <v>79</v>
      </c>
      <c r="G68" s="35" t="s">
        <v>147</v>
      </c>
      <c r="H68" s="34">
        <v>41674</v>
      </c>
      <c r="I68" s="34">
        <v>43835</v>
      </c>
      <c r="J68" s="34">
        <v>40320</v>
      </c>
      <c r="K68" s="34">
        <v>52000</v>
      </c>
      <c r="L68" s="34">
        <v>52000</v>
      </c>
      <c r="M68" s="34">
        <v>43112</v>
      </c>
      <c r="N68" s="34">
        <v>60000</v>
      </c>
      <c r="O68" s="34">
        <v>60000</v>
      </c>
      <c r="P68" s="34">
        <v>65000</v>
      </c>
      <c r="Q68" s="21"/>
    </row>
    <row r="69" spans="2:17" s="6" customFormat="1" ht="18.75" x14ac:dyDescent="0.3">
      <c r="B69" s="21"/>
      <c r="C69" s="31"/>
      <c r="D69" s="21"/>
      <c r="E69" s="32"/>
      <c r="F69" s="32" t="s">
        <v>80</v>
      </c>
      <c r="G69" s="35" t="s">
        <v>148</v>
      </c>
      <c r="H69" s="34">
        <v>119037</v>
      </c>
      <c r="I69" s="34">
        <v>137830</v>
      </c>
      <c r="J69" s="34">
        <v>123120</v>
      </c>
      <c r="K69" s="34">
        <v>140000</v>
      </c>
      <c r="L69" s="34">
        <v>140000</v>
      </c>
      <c r="M69" s="34">
        <v>68780</v>
      </c>
      <c r="N69" s="34">
        <v>150000</v>
      </c>
      <c r="O69" s="34">
        <v>150000</v>
      </c>
      <c r="P69" s="34">
        <v>155000</v>
      </c>
      <c r="Q69" s="21"/>
    </row>
    <row r="70" spans="2:17" s="6" customFormat="1" ht="18.75" x14ac:dyDescent="0.3">
      <c r="B70" s="21"/>
      <c r="C70" s="21"/>
      <c r="D70" s="21"/>
      <c r="E70" s="32"/>
      <c r="F70" s="32"/>
      <c r="G70" s="33"/>
      <c r="H70" s="37"/>
      <c r="I70" s="37"/>
      <c r="J70" s="37"/>
      <c r="K70" s="34" t="s">
        <v>126</v>
      </c>
      <c r="L70" s="34"/>
      <c r="M70" s="34"/>
      <c r="N70" s="34"/>
      <c r="O70" s="49"/>
      <c r="P70" s="34"/>
      <c r="Q70" s="21"/>
    </row>
    <row r="71" spans="2:17" s="6" customFormat="1" ht="18.75" x14ac:dyDescent="0.3">
      <c r="B71" s="21"/>
      <c r="C71" s="21"/>
      <c r="D71" s="21"/>
      <c r="E71" s="28"/>
      <c r="F71" s="28" t="s">
        <v>81</v>
      </c>
      <c r="G71" s="29">
        <v>524</v>
      </c>
      <c r="H71" s="30">
        <f t="shared" ref="H71:P71" si="17">SUM(H72:H76)</f>
        <v>5017279</v>
      </c>
      <c r="I71" s="30">
        <f t="shared" si="17"/>
        <v>5655495</v>
      </c>
      <c r="J71" s="30">
        <f t="shared" si="17"/>
        <v>42609</v>
      </c>
      <c r="K71" s="30">
        <f t="shared" ref="K71:L71" si="18">SUM(K72:K76)</f>
        <v>17700</v>
      </c>
      <c r="L71" s="30">
        <f t="shared" si="18"/>
        <v>17700</v>
      </c>
      <c r="M71" s="30">
        <f t="shared" si="17"/>
        <v>14625</v>
      </c>
      <c r="N71" s="30">
        <f t="shared" si="17"/>
        <v>20400</v>
      </c>
      <c r="O71" s="30">
        <f t="shared" si="17"/>
        <v>20400</v>
      </c>
      <c r="P71" s="30">
        <f t="shared" si="17"/>
        <v>22100</v>
      </c>
      <c r="Q71" s="21"/>
    </row>
    <row r="72" spans="2:17" s="7" customFormat="1" ht="18.75" x14ac:dyDescent="0.3">
      <c r="B72" s="40"/>
      <c r="C72" s="40"/>
      <c r="D72" s="40"/>
      <c r="E72" s="32"/>
      <c r="F72" s="32" t="s">
        <v>82</v>
      </c>
      <c r="G72" s="35"/>
      <c r="H72" s="34">
        <v>4992569</v>
      </c>
      <c r="I72" s="34">
        <v>5622911</v>
      </c>
      <c r="J72" s="34"/>
      <c r="K72" s="34"/>
      <c r="L72" s="34"/>
      <c r="M72" s="34">
        <v>0</v>
      </c>
      <c r="N72" s="34"/>
      <c r="O72" s="43"/>
      <c r="P72" s="43"/>
      <c r="Q72" s="40"/>
    </row>
    <row r="73" spans="2:17" s="7" customFormat="1" ht="18.75" x14ac:dyDescent="0.3">
      <c r="B73" s="40"/>
      <c r="C73" s="41"/>
      <c r="D73" s="40"/>
      <c r="E73" s="32"/>
      <c r="F73" s="32" t="s">
        <v>83</v>
      </c>
      <c r="G73" s="35" t="s">
        <v>149</v>
      </c>
      <c r="H73" s="34">
        <v>7750</v>
      </c>
      <c r="I73" s="34">
        <v>13000</v>
      </c>
      <c r="J73" s="34">
        <v>21250</v>
      </c>
      <c r="K73" s="34">
        <v>0</v>
      </c>
      <c r="L73" s="34">
        <v>0</v>
      </c>
      <c r="M73" s="34">
        <v>0</v>
      </c>
      <c r="N73" s="34">
        <v>0</v>
      </c>
      <c r="O73" s="43">
        <v>0</v>
      </c>
      <c r="P73" s="43">
        <v>0</v>
      </c>
      <c r="Q73" s="40"/>
    </row>
    <row r="74" spans="2:17" s="7" customFormat="1" ht="18.75" x14ac:dyDescent="0.3">
      <c r="B74" s="40"/>
      <c r="C74" s="41"/>
      <c r="D74" s="40"/>
      <c r="E74" s="32"/>
      <c r="F74" s="32" t="s">
        <v>84</v>
      </c>
      <c r="G74" s="35" t="s">
        <v>150</v>
      </c>
      <c r="H74" s="34">
        <v>2790</v>
      </c>
      <c r="I74" s="34">
        <v>4680</v>
      </c>
      <c r="J74" s="34">
        <v>7650</v>
      </c>
      <c r="K74" s="34">
        <v>0</v>
      </c>
      <c r="L74" s="34">
        <v>0</v>
      </c>
      <c r="M74" s="34">
        <v>0</v>
      </c>
      <c r="N74" s="34">
        <v>0</v>
      </c>
      <c r="O74" s="43">
        <v>0</v>
      </c>
      <c r="P74" s="43">
        <v>0</v>
      </c>
      <c r="Q74" s="40"/>
    </row>
    <row r="75" spans="2:17" s="7" customFormat="1" ht="18.75" x14ac:dyDescent="0.3">
      <c r="B75" s="40"/>
      <c r="C75" s="41"/>
      <c r="D75" s="40"/>
      <c r="E75" s="32"/>
      <c r="F75" s="32" t="s">
        <v>85</v>
      </c>
      <c r="G75" s="35" t="s">
        <v>151</v>
      </c>
      <c r="H75" s="34">
        <v>10417</v>
      </c>
      <c r="I75" s="34">
        <v>10955</v>
      </c>
      <c r="J75" s="34">
        <v>10080</v>
      </c>
      <c r="K75" s="34">
        <v>13000</v>
      </c>
      <c r="L75" s="34">
        <v>13000</v>
      </c>
      <c r="M75" s="34">
        <v>10746</v>
      </c>
      <c r="N75" s="34">
        <v>15000</v>
      </c>
      <c r="O75" s="43">
        <v>15000</v>
      </c>
      <c r="P75" s="43">
        <v>16250</v>
      </c>
      <c r="Q75" s="40"/>
    </row>
    <row r="76" spans="2:17" s="7" customFormat="1" ht="18.75" x14ac:dyDescent="0.3">
      <c r="B76" s="40"/>
      <c r="C76" s="41"/>
      <c r="D76" s="40"/>
      <c r="E76" s="32"/>
      <c r="F76" s="32" t="s">
        <v>86</v>
      </c>
      <c r="G76" s="35" t="s">
        <v>152</v>
      </c>
      <c r="H76" s="34">
        <v>3753</v>
      </c>
      <c r="I76" s="34">
        <v>3949</v>
      </c>
      <c r="J76" s="34">
        <v>3629</v>
      </c>
      <c r="K76" s="34">
        <v>4700</v>
      </c>
      <c r="L76" s="34">
        <v>4700</v>
      </c>
      <c r="M76" s="34">
        <v>3879</v>
      </c>
      <c r="N76" s="34">
        <v>5400</v>
      </c>
      <c r="O76" s="43">
        <v>5400</v>
      </c>
      <c r="P76" s="43">
        <v>5850</v>
      </c>
      <c r="Q76" s="40"/>
    </row>
    <row r="77" spans="2:17" s="6" customFormat="1" ht="18.75" x14ac:dyDescent="0.3">
      <c r="B77" s="21"/>
      <c r="C77" s="21"/>
      <c r="D77" s="21"/>
      <c r="E77" s="32"/>
      <c r="F77" s="32"/>
      <c r="G77" s="33"/>
      <c r="H77" s="34"/>
      <c r="I77" s="34"/>
      <c r="J77" s="34"/>
      <c r="K77" s="34"/>
      <c r="L77" s="34"/>
      <c r="M77" s="34"/>
      <c r="N77" s="34"/>
      <c r="O77" s="34"/>
      <c r="P77" s="34"/>
      <c r="Q77" s="21"/>
    </row>
    <row r="78" spans="2:17" s="6" customFormat="1" ht="18.75" x14ac:dyDescent="0.3">
      <c r="B78" s="21"/>
      <c r="C78" s="21"/>
      <c r="D78" s="21"/>
      <c r="E78" s="32"/>
      <c r="F78" s="32"/>
      <c r="G78" s="33"/>
      <c r="H78" s="37"/>
      <c r="I78" s="37"/>
      <c r="J78" s="37"/>
      <c r="K78" s="34"/>
      <c r="L78" s="34"/>
      <c r="M78" s="34"/>
      <c r="N78" s="34"/>
      <c r="O78" s="49"/>
      <c r="P78" s="34"/>
      <c r="Q78" s="21"/>
    </row>
    <row r="79" spans="2:17" s="6" customFormat="1" ht="18.75" x14ac:dyDescent="0.3">
      <c r="B79" s="21"/>
      <c r="C79" s="21"/>
      <c r="D79" s="21"/>
      <c r="E79" s="28"/>
      <c r="F79" s="28" t="s">
        <v>87</v>
      </c>
      <c r="G79" s="50">
        <v>525</v>
      </c>
      <c r="H79" s="30">
        <f>SUM(H80:H81)</f>
        <v>304</v>
      </c>
      <c r="I79" s="30">
        <f>SUM(I80:I81)</f>
        <v>403</v>
      </c>
      <c r="J79" s="30">
        <f>SUM(J80:J81)</f>
        <v>660</v>
      </c>
      <c r="K79" s="30">
        <f t="shared" ref="K79:P79" si="19">SUM(K80:K81)</f>
        <v>500</v>
      </c>
      <c r="L79" s="30">
        <f t="shared" si="19"/>
        <v>500</v>
      </c>
      <c r="M79" s="30">
        <f t="shared" si="19"/>
        <v>181</v>
      </c>
      <c r="N79" s="30">
        <f t="shared" si="19"/>
        <v>500</v>
      </c>
      <c r="O79" s="30">
        <f t="shared" si="19"/>
        <v>500</v>
      </c>
      <c r="P79" s="30">
        <f t="shared" si="19"/>
        <v>500</v>
      </c>
      <c r="Q79" s="21"/>
    </row>
    <row r="80" spans="2:17" s="7" customFormat="1" ht="18.75" x14ac:dyDescent="0.3">
      <c r="B80" s="40"/>
      <c r="C80" s="40"/>
      <c r="D80" s="40"/>
      <c r="E80" s="32"/>
      <c r="F80" s="32" t="s">
        <v>88</v>
      </c>
      <c r="G80" s="35" t="s">
        <v>164</v>
      </c>
      <c r="H80" s="34">
        <v>130</v>
      </c>
      <c r="I80" s="34">
        <v>218</v>
      </c>
      <c r="J80" s="34">
        <v>504</v>
      </c>
      <c r="K80" s="34">
        <v>0</v>
      </c>
      <c r="L80" s="34">
        <v>0</v>
      </c>
      <c r="M80" s="34">
        <v>0</v>
      </c>
      <c r="N80" s="34">
        <v>0</v>
      </c>
      <c r="O80" s="43">
        <v>0</v>
      </c>
      <c r="P80" s="43">
        <v>0</v>
      </c>
      <c r="Q80" s="40"/>
    </row>
    <row r="81" spans="2:17" s="7" customFormat="1" ht="18.75" x14ac:dyDescent="0.3">
      <c r="B81" s="40"/>
      <c r="C81" s="41"/>
      <c r="D81" s="40"/>
      <c r="E81" s="32"/>
      <c r="F81" s="32" t="s">
        <v>89</v>
      </c>
      <c r="G81" s="35" t="s">
        <v>153</v>
      </c>
      <c r="H81" s="34">
        <v>174</v>
      </c>
      <c r="I81" s="34">
        <v>185</v>
      </c>
      <c r="J81" s="34">
        <v>156</v>
      </c>
      <c r="K81" s="34">
        <v>500</v>
      </c>
      <c r="L81" s="34">
        <v>500</v>
      </c>
      <c r="M81" s="34">
        <v>181</v>
      </c>
      <c r="N81" s="34">
        <v>500</v>
      </c>
      <c r="O81" s="34">
        <v>500</v>
      </c>
      <c r="P81" s="34">
        <v>500</v>
      </c>
      <c r="Q81" s="40"/>
    </row>
    <row r="82" spans="2:17" s="6" customFormat="1" ht="18.75" x14ac:dyDescent="0.3">
      <c r="B82" s="21"/>
      <c r="C82" s="31"/>
      <c r="D82" s="21"/>
      <c r="E82" s="51"/>
      <c r="F82" s="51"/>
      <c r="G82" s="38"/>
      <c r="H82" s="37"/>
      <c r="I82" s="37"/>
      <c r="J82" s="37"/>
      <c r="K82" s="37"/>
      <c r="L82" s="37"/>
      <c r="M82" s="37"/>
      <c r="N82" s="37"/>
      <c r="O82" s="49"/>
      <c r="P82" s="37"/>
      <c r="Q82" s="21"/>
    </row>
    <row r="83" spans="2:17" s="6" customFormat="1" ht="18.75" x14ac:dyDescent="0.3">
      <c r="B83" s="21"/>
      <c r="C83" s="21"/>
      <c r="D83" s="21"/>
      <c r="E83" s="28"/>
      <c r="F83" s="28" t="s">
        <v>90</v>
      </c>
      <c r="G83" s="50">
        <v>527</v>
      </c>
      <c r="H83" s="30">
        <f t="shared" ref="H83:O83" si="20">SUM(H84:H88)</f>
        <v>221194.77</v>
      </c>
      <c r="I83" s="30">
        <f t="shared" si="20"/>
        <v>377405</v>
      </c>
      <c r="J83" s="30">
        <f t="shared" si="20"/>
        <v>53674.559999999998</v>
      </c>
      <c r="K83" s="30">
        <f t="shared" ref="K83:L83" si="21">SUM(K84:K88)</f>
        <v>52500</v>
      </c>
      <c r="L83" s="30">
        <f t="shared" si="21"/>
        <v>52500</v>
      </c>
      <c r="M83" s="30">
        <f t="shared" si="20"/>
        <v>43332.04</v>
      </c>
      <c r="N83" s="30">
        <f t="shared" si="20"/>
        <v>63200</v>
      </c>
      <c r="O83" s="30">
        <f t="shared" si="20"/>
        <v>65600</v>
      </c>
      <c r="P83" s="30">
        <f>SUM(P84:P88)</f>
        <v>69300</v>
      </c>
      <c r="Q83" s="21"/>
    </row>
    <row r="84" spans="2:17" s="7" customFormat="1" ht="18.75" x14ac:dyDescent="0.3">
      <c r="B84" s="40"/>
      <c r="C84" s="41"/>
      <c r="D84" s="40"/>
      <c r="E84" s="52"/>
      <c r="F84" s="52" t="s">
        <v>91</v>
      </c>
      <c r="G84" s="35" t="s">
        <v>154</v>
      </c>
      <c r="H84" s="34">
        <v>219577.79</v>
      </c>
      <c r="I84" s="34">
        <v>328975</v>
      </c>
      <c r="J84" s="34"/>
      <c r="K84" s="34"/>
      <c r="L84" s="34"/>
      <c r="M84" s="34"/>
      <c r="N84" s="34"/>
      <c r="O84" s="34"/>
      <c r="P84" s="34"/>
      <c r="Q84" s="40"/>
    </row>
    <row r="85" spans="2:17" s="7" customFormat="1" ht="18.75" x14ac:dyDescent="0.3">
      <c r="B85" s="40"/>
      <c r="C85" s="41"/>
      <c r="D85" s="40"/>
      <c r="E85" s="32"/>
      <c r="F85" s="32" t="s">
        <v>92</v>
      </c>
      <c r="G85" s="35" t="s">
        <v>155</v>
      </c>
      <c r="H85" s="34">
        <v>526.87</v>
      </c>
      <c r="I85" s="34">
        <v>1113.3</v>
      </c>
      <c r="J85" s="34">
        <v>1368.16</v>
      </c>
      <c r="K85" s="34">
        <v>1500</v>
      </c>
      <c r="L85" s="34">
        <v>1500</v>
      </c>
      <c r="M85" s="34">
        <v>1469.96</v>
      </c>
      <c r="N85" s="34">
        <v>2000</v>
      </c>
      <c r="O85" s="34">
        <v>2000</v>
      </c>
      <c r="P85" s="34">
        <v>3000</v>
      </c>
      <c r="Q85" s="40"/>
    </row>
    <row r="86" spans="2:17" s="7" customFormat="1" ht="18.75" x14ac:dyDescent="0.3">
      <c r="B86" s="40"/>
      <c r="C86" s="41"/>
      <c r="D86" s="40"/>
      <c r="E86" s="32"/>
      <c r="F86" s="32" t="s">
        <v>93</v>
      </c>
      <c r="G86" s="35" t="s">
        <v>165</v>
      </c>
      <c r="H86" s="34">
        <v>465</v>
      </c>
      <c r="I86" s="34">
        <v>1040</v>
      </c>
      <c r="J86" s="34">
        <v>1700</v>
      </c>
      <c r="K86" s="34">
        <v>0</v>
      </c>
      <c r="L86" s="34">
        <v>0</v>
      </c>
      <c r="M86" s="34">
        <v>0</v>
      </c>
      <c r="N86" s="34">
        <v>0</v>
      </c>
      <c r="O86" s="34">
        <v>0</v>
      </c>
      <c r="P86" s="34">
        <v>0</v>
      </c>
      <c r="Q86" s="40"/>
    </row>
    <row r="87" spans="2:17" s="7" customFormat="1" ht="18.75" x14ac:dyDescent="0.3">
      <c r="B87" s="40"/>
      <c r="C87" s="41"/>
      <c r="D87" s="40"/>
      <c r="E87" s="32"/>
      <c r="F87" s="32" t="s">
        <v>94</v>
      </c>
      <c r="G87" s="35" t="s">
        <v>156</v>
      </c>
      <c r="H87" s="34">
        <v>625.11</v>
      </c>
      <c r="I87" s="34">
        <v>876.7</v>
      </c>
      <c r="J87" s="34">
        <v>806.4</v>
      </c>
      <c r="K87" s="34">
        <v>1000</v>
      </c>
      <c r="L87" s="34">
        <v>1000</v>
      </c>
      <c r="M87" s="34">
        <v>862.08</v>
      </c>
      <c r="N87" s="34">
        <v>1200</v>
      </c>
      <c r="O87" s="34">
        <v>1200</v>
      </c>
      <c r="P87" s="34">
        <v>1300</v>
      </c>
      <c r="Q87" s="40"/>
    </row>
    <row r="88" spans="2:17" s="7" customFormat="1" ht="18.75" x14ac:dyDescent="0.3">
      <c r="B88" s="40"/>
      <c r="C88" s="41"/>
      <c r="D88" s="40"/>
      <c r="E88" s="32"/>
      <c r="F88" s="32" t="s">
        <v>95</v>
      </c>
      <c r="G88" s="35" t="s">
        <v>157</v>
      </c>
      <c r="H88" s="34">
        <v>0</v>
      </c>
      <c r="I88" s="34">
        <v>45400</v>
      </c>
      <c r="J88" s="34">
        <v>49800</v>
      </c>
      <c r="K88" s="34">
        <v>50000</v>
      </c>
      <c r="L88" s="34">
        <v>50000</v>
      </c>
      <c r="M88" s="34">
        <v>41000</v>
      </c>
      <c r="N88" s="34">
        <v>60000</v>
      </c>
      <c r="O88" s="34">
        <v>62400</v>
      </c>
      <c r="P88" s="34">
        <v>65000</v>
      </c>
      <c r="Q88" s="40"/>
    </row>
    <row r="89" spans="2:17" s="6" customFormat="1" ht="18.75" x14ac:dyDescent="0.3">
      <c r="B89" s="21"/>
      <c r="C89" s="21"/>
      <c r="D89" s="21"/>
      <c r="E89" s="44"/>
      <c r="F89" s="44"/>
      <c r="G89" s="45"/>
      <c r="H89" s="30"/>
      <c r="I89" s="30"/>
      <c r="J89" s="30"/>
      <c r="K89" s="46"/>
      <c r="L89" s="46"/>
      <c r="M89" s="46"/>
      <c r="N89" s="46"/>
      <c r="O89" s="46"/>
      <c r="P89" s="46"/>
      <c r="Q89" s="21"/>
    </row>
    <row r="90" spans="2:17" s="5" customFormat="1" ht="18" x14ac:dyDescent="0.25">
      <c r="B90" s="21"/>
      <c r="C90" s="31"/>
      <c r="D90" s="21"/>
      <c r="E90" s="25"/>
      <c r="F90" s="25" t="s">
        <v>96</v>
      </c>
      <c r="G90" s="26">
        <v>53</v>
      </c>
      <c r="H90" s="27">
        <v>356</v>
      </c>
      <c r="I90" s="27">
        <v>357.57</v>
      </c>
      <c r="J90" s="27">
        <v>349.25</v>
      </c>
      <c r="K90" s="27">
        <v>500</v>
      </c>
      <c r="L90" s="27">
        <v>500</v>
      </c>
      <c r="M90" s="27">
        <v>212.13</v>
      </c>
      <c r="N90" s="27">
        <v>500</v>
      </c>
      <c r="O90" s="27">
        <v>1000</v>
      </c>
      <c r="P90" s="27">
        <v>1000</v>
      </c>
      <c r="Q90" s="21"/>
    </row>
    <row r="91" spans="2:17" s="6" customFormat="1" ht="18.75" x14ac:dyDescent="0.3">
      <c r="B91" s="21"/>
      <c r="C91" s="21"/>
      <c r="D91" s="21"/>
      <c r="E91" s="28"/>
      <c r="F91" s="28"/>
      <c r="G91" s="29"/>
      <c r="H91" s="30"/>
      <c r="I91" s="30"/>
      <c r="J91" s="30"/>
      <c r="K91" s="30"/>
      <c r="L91" s="30"/>
      <c r="M91" s="30"/>
      <c r="N91" s="30"/>
      <c r="O91" s="30"/>
      <c r="P91" s="30"/>
      <c r="Q91" s="21"/>
    </row>
    <row r="92" spans="2:17" s="5" customFormat="1" ht="18" x14ac:dyDescent="0.25">
      <c r="B92" s="21"/>
      <c r="C92" s="31"/>
      <c r="D92" s="21"/>
      <c r="E92" s="25" t="s">
        <v>7</v>
      </c>
      <c r="F92" s="25" t="s">
        <v>97</v>
      </c>
      <c r="G92" s="53">
        <v>54</v>
      </c>
      <c r="H92" s="27">
        <f t="shared" ref="H92:P92" si="22">SUM(H93:H94)</f>
        <v>536629.21</v>
      </c>
      <c r="I92" s="27">
        <f t="shared" si="22"/>
        <v>549563</v>
      </c>
      <c r="J92" s="27">
        <f t="shared" si="22"/>
        <v>105751</v>
      </c>
      <c r="K92" s="27">
        <f t="shared" si="22"/>
        <v>130000</v>
      </c>
      <c r="L92" s="27">
        <f t="shared" si="22"/>
        <v>130000</v>
      </c>
      <c r="M92" s="27">
        <f t="shared" si="22"/>
        <v>118233</v>
      </c>
      <c r="N92" s="27">
        <f t="shared" si="22"/>
        <v>140000</v>
      </c>
      <c r="O92" s="27">
        <f t="shared" si="22"/>
        <v>140000</v>
      </c>
      <c r="P92" s="27">
        <f t="shared" si="22"/>
        <v>140000</v>
      </c>
      <c r="Q92" s="21"/>
    </row>
    <row r="93" spans="2:17" s="6" customFormat="1" ht="18.75" x14ac:dyDescent="0.3">
      <c r="B93" s="21"/>
      <c r="C93" s="31"/>
      <c r="D93" s="21"/>
      <c r="E93" s="32"/>
      <c r="F93" s="32" t="s">
        <v>98</v>
      </c>
      <c r="G93" s="35">
        <v>549</v>
      </c>
      <c r="H93" s="34">
        <v>50920</v>
      </c>
      <c r="I93" s="34">
        <v>59341</v>
      </c>
      <c r="J93" s="34">
        <v>105751</v>
      </c>
      <c r="K93" s="34">
        <v>130000</v>
      </c>
      <c r="L93" s="34">
        <v>130000</v>
      </c>
      <c r="M93" s="34">
        <v>118233</v>
      </c>
      <c r="N93" s="34">
        <v>140000</v>
      </c>
      <c r="O93" s="34">
        <v>140000</v>
      </c>
      <c r="P93" s="34">
        <v>140000</v>
      </c>
      <c r="Q93" s="21"/>
    </row>
    <row r="94" spans="2:17" s="6" customFormat="1" ht="18.75" x14ac:dyDescent="0.3">
      <c r="B94" s="21"/>
      <c r="C94" s="31"/>
      <c r="D94" s="21"/>
      <c r="E94" s="32"/>
      <c r="F94" s="32" t="s">
        <v>99</v>
      </c>
      <c r="G94" s="35">
        <v>549</v>
      </c>
      <c r="H94" s="34">
        <v>485709.21</v>
      </c>
      <c r="I94" s="34">
        <v>490222</v>
      </c>
      <c r="J94" s="34"/>
      <c r="K94" s="34">
        <v>0</v>
      </c>
      <c r="L94" s="34"/>
      <c r="M94" s="34">
        <v>0</v>
      </c>
      <c r="N94" s="34"/>
      <c r="O94" s="34"/>
      <c r="P94" s="34"/>
      <c r="Q94" s="21"/>
    </row>
    <row r="95" spans="2:17" s="5" customFormat="1" ht="18.75" x14ac:dyDescent="0.3">
      <c r="B95" s="21"/>
      <c r="C95" s="21"/>
      <c r="D95" s="21"/>
      <c r="E95" s="28" t="s">
        <v>7</v>
      </c>
      <c r="F95" s="28" t="s">
        <v>100</v>
      </c>
      <c r="G95" s="50">
        <v>55</v>
      </c>
      <c r="H95" s="30">
        <f t="shared" ref="H95:N95" si="23">SUM(H96:H99)</f>
        <v>1228498.29</v>
      </c>
      <c r="I95" s="30">
        <f t="shared" si="23"/>
        <v>1259905.5</v>
      </c>
      <c r="J95" s="30">
        <f t="shared" si="23"/>
        <v>1455283.0699999998</v>
      </c>
      <c r="K95" s="30">
        <f t="shared" ref="K95:L95" si="24">SUM(K96:K99)</f>
        <v>1184469</v>
      </c>
      <c r="L95" s="30">
        <f t="shared" si="24"/>
        <v>1184469</v>
      </c>
      <c r="M95" s="30">
        <f t="shared" si="23"/>
        <v>913302</v>
      </c>
      <c r="N95" s="30">
        <f t="shared" si="23"/>
        <v>1233517</v>
      </c>
      <c r="O95" s="30">
        <f>SUM(O96:O99)</f>
        <v>1233517</v>
      </c>
      <c r="P95" s="30">
        <f>SUM(P96:P99)</f>
        <v>1243517</v>
      </c>
      <c r="Q95" s="21"/>
    </row>
    <row r="96" spans="2:17" s="8" customFormat="1" ht="18.75" x14ac:dyDescent="0.3">
      <c r="B96" s="54"/>
      <c r="C96" s="55"/>
      <c r="D96" s="54"/>
      <c r="E96" s="56"/>
      <c r="F96" s="56" t="s">
        <v>101</v>
      </c>
      <c r="G96" s="57" t="s">
        <v>158</v>
      </c>
      <c r="H96" s="58">
        <v>174918</v>
      </c>
      <c r="I96" s="58">
        <v>174917</v>
      </c>
      <c r="J96" s="58">
        <v>139369</v>
      </c>
      <c r="K96" s="58">
        <v>110741</v>
      </c>
      <c r="L96" s="58">
        <v>110741</v>
      </c>
      <c r="M96" s="58">
        <v>89807</v>
      </c>
      <c r="N96" s="58">
        <v>139789</v>
      </c>
      <c r="O96" s="58">
        <v>139789</v>
      </c>
      <c r="P96" s="58">
        <v>139789</v>
      </c>
      <c r="Q96" s="54"/>
    </row>
    <row r="97" spans="2:17" s="8" customFormat="1" ht="18.75" x14ac:dyDescent="0.3">
      <c r="B97" s="54"/>
      <c r="C97" s="55"/>
      <c r="D97" s="54"/>
      <c r="E97" s="56"/>
      <c r="F97" s="56" t="s">
        <v>102</v>
      </c>
      <c r="G97" s="57" t="s">
        <v>159</v>
      </c>
      <c r="H97" s="58">
        <v>501758</v>
      </c>
      <c r="I97" s="58">
        <v>501758</v>
      </c>
      <c r="J97" s="58">
        <v>501758</v>
      </c>
      <c r="K97" s="58">
        <v>501758</v>
      </c>
      <c r="L97" s="58">
        <v>501758</v>
      </c>
      <c r="M97" s="58">
        <v>376320</v>
      </c>
      <c r="N97" s="58">
        <v>501758</v>
      </c>
      <c r="O97" s="58">
        <v>501758</v>
      </c>
      <c r="P97" s="58">
        <v>501758</v>
      </c>
      <c r="Q97" s="54"/>
    </row>
    <row r="98" spans="2:17" s="8" customFormat="1" ht="18.75" x14ac:dyDescent="0.3">
      <c r="B98" s="54"/>
      <c r="C98" s="55"/>
      <c r="D98" s="54"/>
      <c r="E98" s="56"/>
      <c r="F98" s="56" t="s">
        <v>103</v>
      </c>
      <c r="G98" s="57" t="s">
        <v>160</v>
      </c>
      <c r="H98" s="58">
        <v>21970</v>
      </c>
      <c r="I98" s="58">
        <v>21970</v>
      </c>
      <c r="J98" s="58">
        <v>21970</v>
      </c>
      <c r="K98" s="58">
        <v>21970</v>
      </c>
      <c r="L98" s="58">
        <v>21970</v>
      </c>
      <c r="M98" s="58">
        <v>16479</v>
      </c>
      <c r="N98" s="58">
        <v>21970</v>
      </c>
      <c r="O98" s="58">
        <v>21970</v>
      </c>
      <c r="P98" s="58">
        <v>21970</v>
      </c>
      <c r="Q98" s="54"/>
    </row>
    <row r="99" spans="2:17" s="8" customFormat="1" ht="18.75" x14ac:dyDescent="0.3">
      <c r="B99" s="54"/>
      <c r="C99" s="55"/>
      <c r="D99" s="54"/>
      <c r="E99" s="56"/>
      <c r="F99" s="56" t="s">
        <v>104</v>
      </c>
      <c r="G99" s="57">
        <v>558</v>
      </c>
      <c r="H99" s="58">
        <v>529852.29</v>
      </c>
      <c r="I99" s="58">
        <v>561260.5</v>
      </c>
      <c r="J99" s="58">
        <v>792186.07</v>
      </c>
      <c r="K99" s="58">
        <v>550000</v>
      </c>
      <c r="L99" s="58">
        <v>550000</v>
      </c>
      <c r="M99" s="58">
        <v>430696</v>
      </c>
      <c r="N99" s="58">
        <v>570000</v>
      </c>
      <c r="O99" s="58">
        <v>570000</v>
      </c>
      <c r="P99" s="58">
        <v>580000</v>
      </c>
      <c r="Q99" s="54"/>
    </row>
    <row r="100" spans="2:17" s="6" customFormat="1" ht="18.75" x14ac:dyDescent="0.3">
      <c r="B100" s="21"/>
      <c r="C100" s="21"/>
      <c r="D100" s="21"/>
      <c r="E100" s="28"/>
      <c r="F100" s="28"/>
      <c r="G100" s="50"/>
      <c r="H100" s="30"/>
      <c r="I100" s="30"/>
      <c r="J100" s="30"/>
      <c r="K100" s="30"/>
      <c r="L100" s="30"/>
      <c r="M100" s="30"/>
      <c r="N100" s="30"/>
      <c r="O100" s="30"/>
      <c r="P100" s="30"/>
      <c r="Q100" s="21"/>
    </row>
    <row r="101" spans="2:17" s="9" customFormat="1" ht="18" x14ac:dyDescent="0.25">
      <c r="B101" s="21"/>
      <c r="C101" s="31"/>
      <c r="D101" s="21"/>
      <c r="E101" s="25"/>
      <c r="F101" s="25" t="s">
        <v>105</v>
      </c>
      <c r="G101" s="53">
        <v>56</v>
      </c>
      <c r="H101" s="27">
        <v>0</v>
      </c>
      <c r="I101" s="27"/>
      <c r="J101" s="27"/>
      <c r="K101" s="27">
        <v>0</v>
      </c>
      <c r="L101" s="27">
        <v>0</v>
      </c>
      <c r="M101" s="27">
        <v>0</v>
      </c>
      <c r="N101" s="27">
        <v>0</v>
      </c>
      <c r="O101" s="27">
        <v>0</v>
      </c>
      <c r="P101" s="27">
        <v>0</v>
      </c>
      <c r="Q101" s="21"/>
    </row>
    <row r="102" spans="2:17" s="2" customFormat="1" ht="6.75" customHeight="1" x14ac:dyDescent="0.3">
      <c r="B102" s="21"/>
      <c r="C102" s="21"/>
      <c r="D102" s="21"/>
      <c r="E102" s="59"/>
      <c r="F102" s="59"/>
      <c r="G102" s="60"/>
      <c r="H102" s="61"/>
      <c r="I102" s="61"/>
      <c r="J102" s="61"/>
      <c r="K102" s="62"/>
      <c r="L102" s="62"/>
      <c r="M102" s="62"/>
      <c r="N102" s="62"/>
      <c r="O102" s="63"/>
      <c r="P102" s="62"/>
      <c r="Q102" s="21"/>
    </row>
    <row r="103" spans="2:17" s="10" customFormat="1" ht="18" x14ac:dyDescent="0.25">
      <c r="B103" s="21"/>
      <c r="C103" s="21"/>
      <c r="D103" s="21"/>
      <c r="E103" s="64"/>
      <c r="F103" s="64" t="s">
        <v>106</v>
      </c>
      <c r="G103" s="65"/>
      <c r="H103" s="66">
        <f>H95+H92+H90+H64+H38+H7+H101</f>
        <v>25748381.66</v>
      </c>
      <c r="I103" s="66">
        <f>I95+I92+I90+I64+I38+I7+I101</f>
        <v>28520710.27</v>
      </c>
      <c r="J103" s="66">
        <f>J95+J92+J90+J64+J38+J7+J101</f>
        <v>5541099.0499999998</v>
      </c>
      <c r="K103" s="66">
        <f t="shared" ref="K103:P103" si="25">+K95+K92+K90+K64+K38+K7+K101</f>
        <v>5641919</v>
      </c>
      <c r="L103" s="66">
        <f t="shared" si="25"/>
        <v>5716649</v>
      </c>
      <c r="M103" s="66">
        <f t="shared" si="25"/>
        <v>3568010.65</v>
      </c>
      <c r="N103" s="66">
        <f t="shared" si="25"/>
        <v>6082067</v>
      </c>
      <c r="O103" s="66">
        <f t="shared" si="25"/>
        <v>6036017</v>
      </c>
      <c r="P103" s="66">
        <f t="shared" si="25"/>
        <v>6121417</v>
      </c>
      <c r="Q103" s="21" t="s">
        <v>107</v>
      </c>
    </row>
    <row r="104" spans="2:17" s="2" customFormat="1" ht="6" customHeight="1" x14ac:dyDescent="0.25">
      <c r="B104" s="21"/>
      <c r="C104" s="21"/>
      <c r="D104" s="21"/>
      <c r="E104" s="59"/>
      <c r="F104" s="59"/>
      <c r="G104" s="60"/>
      <c r="H104" s="61"/>
      <c r="I104" s="61"/>
      <c r="J104" s="61"/>
      <c r="K104" s="62"/>
      <c r="L104" s="67"/>
      <c r="M104" s="62"/>
      <c r="N104" s="62"/>
      <c r="O104" s="68"/>
      <c r="P104" s="62"/>
      <c r="Q104" s="21"/>
    </row>
    <row r="105" spans="2:17" s="5" customFormat="1" ht="18" x14ac:dyDescent="0.25">
      <c r="B105" s="21"/>
      <c r="C105" s="21"/>
      <c r="D105" s="21"/>
      <c r="E105" s="25"/>
      <c r="F105" s="25" t="s">
        <v>108</v>
      </c>
      <c r="G105" s="53">
        <v>60</v>
      </c>
      <c r="H105" s="69">
        <f t="shared" ref="H105:J105" si="26">SUM(H106:H109)</f>
        <v>476362</v>
      </c>
      <c r="I105" s="69">
        <f t="shared" si="26"/>
        <v>532026</v>
      </c>
      <c r="J105" s="69">
        <f t="shared" si="26"/>
        <v>545881</v>
      </c>
      <c r="K105" s="69">
        <f t="shared" ref="K105:N105" si="27">SUM(K106:K109)</f>
        <v>550000</v>
      </c>
      <c r="L105" s="69">
        <f t="shared" si="27"/>
        <v>550000</v>
      </c>
      <c r="M105" s="69">
        <f t="shared" si="27"/>
        <v>305551</v>
      </c>
      <c r="N105" s="69">
        <f t="shared" si="27"/>
        <v>525000</v>
      </c>
      <c r="O105" s="69">
        <v>530000</v>
      </c>
      <c r="P105" s="69">
        <v>530000</v>
      </c>
      <c r="Q105" s="21"/>
    </row>
    <row r="106" spans="2:17" s="11" customFormat="1" ht="18.75" x14ac:dyDescent="0.3">
      <c r="B106" s="70"/>
      <c r="C106" s="71"/>
      <c r="D106" s="70"/>
      <c r="E106" s="56"/>
      <c r="F106" s="56" t="s">
        <v>109</v>
      </c>
      <c r="G106" s="57">
        <v>601</v>
      </c>
      <c r="H106" s="58">
        <v>0</v>
      </c>
      <c r="I106" s="58">
        <v>0</v>
      </c>
      <c r="J106" s="58"/>
      <c r="K106" s="58">
        <v>0</v>
      </c>
      <c r="L106" s="58">
        <v>0</v>
      </c>
      <c r="M106" s="58">
        <v>0</v>
      </c>
      <c r="N106" s="58">
        <v>0</v>
      </c>
      <c r="O106" s="58">
        <v>0</v>
      </c>
      <c r="P106" s="58">
        <v>0</v>
      </c>
      <c r="Q106" s="70"/>
    </row>
    <row r="107" spans="2:17" s="11" customFormat="1" ht="18.75" x14ac:dyDescent="0.3">
      <c r="B107" s="70"/>
      <c r="C107" s="71"/>
      <c r="D107" s="70"/>
      <c r="E107" s="56"/>
      <c r="F107" s="56" t="s">
        <v>110</v>
      </c>
      <c r="G107" s="57">
        <v>602</v>
      </c>
      <c r="H107" s="58">
        <v>377134</v>
      </c>
      <c r="I107" s="58">
        <v>414262</v>
      </c>
      <c r="J107" s="58">
        <v>443202</v>
      </c>
      <c r="K107" s="58">
        <v>450000</v>
      </c>
      <c r="L107" s="58">
        <v>450000</v>
      </c>
      <c r="M107" s="58">
        <v>238238</v>
      </c>
      <c r="N107" s="58">
        <v>450000</v>
      </c>
      <c r="O107" s="58">
        <v>450000</v>
      </c>
      <c r="P107" s="58">
        <v>450000</v>
      </c>
      <c r="Q107" s="70"/>
    </row>
    <row r="108" spans="2:17" s="11" customFormat="1" ht="18.75" x14ac:dyDescent="0.3">
      <c r="B108" s="70"/>
      <c r="C108" s="71"/>
      <c r="D108" s="70"/>
      <c r="E108" s="56"/>
      <c r="F108" s="56" t="s">
        <v>111</v>
      </c>
      <c r="G108" s="57">
        <v>603</v>
      </c>
      <c r="H108" s="58">
        <v>99228</v>
      </c>
      <c r="I108" s="58">
        <v>117764</v>
      </c>
      <c r="J108" s="58">
        <v>102679</v>
      </c>
      <c r="K108" s="58">
        <v>100000</v>
      </c>
      <c r="L108" s="58">
        <v>100000</v>
      </c>
      <c r="M108" s="58">
        <v>67313</v>
      </c>
      <c r="N108" s="58">
        <v>75000</v>
      </c>
      <c r="O108" s="58">
        <v>80000</v>
      </c>
      <c r="P108" s="58">
        <v>80000</v>
      </c>
      <c r="Q108" s="70"/>
    </row>
    <row r="109" spans="2:17" s="7" customFormat="1" ht="18.75" x14ac:dyDescent="0.3">
      <c r="B109" s="40"/>
      <c r="C109" s="40"/>
      <c r="D109" s="40"/>
      <c r="E109" s="28"/>
      <c r="F109" s="28" t="s">
        <v>112</v>
      </c>
      <c r="G109" s="50">
        <v>609</v>
      </c>
      <c r="H109" s="30">
        <v>0</v>
      </c>
      <c r="I109" s="30">
        <v>0</v>
      </c>
      <c r="J109" s="30"/>
      <c r="K109" s="30"/>
      <c r="L109" s="30"/>
      <c r="M109" s="30">
        <v>0</v>
      </c>
      <c r="N109" s="30">
        <v>0</v>
      </c>
      <c r="O109" s="30">
        <v>0</v>
      </c>
      <c r="P109" s="30">
        <v>0</v>
      </c>
      <c r="Q109" s="40"/>
    </row>
    <row r="110" spans="2:17" s="6" customFormat="1" ht="18.75" x14ac:dyDescent="0.3">
      <c r="B110" s="21"/>
      <c r="C110" s="21"/>
      <c r="D110" s="21"/>
      <c r="E110" s="28"/>
      <c r="F110" s="28"/>
      <c r="G110" s="29"/>
      <c r="H110" s="30"/>
      <c r="I110" s="30"/>
      <c r="J110" s="30"/>
      <c r="K110" s="30"/>
      <c r="L110" s="30"/>
      <c r="M110" s="30"/>
      <c r="N110" s="30"/>
      <c r="O110" s="30"/>
      <c r="P110" s="30"/>
      <c r="Q110" s="21"/>
    </row>
    <row r="111" spans="2:17" s="5" customFormat="1" ht="18" x14ac:dyDescent="0.25">
      <c r="B111" s="21"/>
      <c r="C111" s="31"/>
      <c r="D111" s="21"/>
      <c r="E111" s="25"/>
      <c r="F111" s="25" t="s">
        <v>113</v>
      </c>
      <c r="G111" s="26">
        <v>64</v>
      </c>
      <c r="H111" s="27">
        <v>35826</v>
      </c>
      <c r="I111" s="27">
        <v>129399.5</v>
      </c>
      <c r="J111" s="27">
        <v>49112</v>
      </c>
      <c r="K111" s="27">
        <v>35000</v>
      </c>
      <c r="L111" s="27">
        <v>35000</v>
      </c>
      <c r="M111" s="27">
        <v>33744</v>
      </c>
      <c r="N111" s="27">
        <v>35000</v>
      </c>
      <c r="O111" s="27">
        <v>35000</v>
      </c>
      <c r="P111" s="27">
        <v>35000</v>
      </c>
      <c r="Q111" s="21"/>
    </row>
    <row r="112" spans="2:17" s="6" customFormat="1" ht="18" x14ac:dyDescent="0.25">
      <c r="B112" s="21"/>
      <c r="C112" s="21"/>
      <c r="D112" s="21"/>
      <c r="E112" s="25"/>
      <c r="F112" s="25"/>
      <c r="G112" s="26"/>
      <c r="H112" s="27"/>
      <c r="I112" s="27"/>
      <c r="J112" s="27"/>
      <c r="K112" s="27"/>
      <c r="L112" s="27"/>
      <c r="M112" s="27"/>
      <c r="N112" s="27"/>
      <c r="O112" s="27"/>
      <c r="P112" s="27"/>
      <c r="Q112" s="21"/>
    </row>
    <row r="113" spans="2:17" s="5" customFormat="1" ht="18" x14ac:dyDescent="0.25">
      <c r="B113" s="21"/>
      <c r="C113" s="31"/>
      <c r="D113" s="21"/>
      <c r="E113" s="25"/>
      <c r="F113" s="25" t="s">
        <v>114</v>
      </c>
      <c r="G113" s="53">
        <v>66</v>
      </c>
      <c r="H113" s="27">
        <v>1873.65</v>
      </c>
      <c r="I113" s="27">
        <v>1881.75</v>
      </c>
      <c r="J113" s="27">
        <v>1838.16</v>
      </c>
      <c r="K113" s="27">
        <v>2000</v>
      </c>
      <c r="L113" s="27">
        <v>2000</v>
      </c>
      <c r="M113" s="27">
        <v>1116.51</v>
      </c>
      <c r="N113" s="27">
        <v>2000</v>
      </c>
      <c r="O113" s="27">
        <v>2000</v>
      </c>
      <c r="P113" s="27">
        <v>2000</v>
      </c>
      <c r="Q113" s="21"/>
    </row>
    <row r="114" spans="2:17" s="6" customFormat="1" ht="18" x14ac:dyDescent="0.25">
      <c r="B114" s="21"/>
      <c r="C114" s="21"/>
      <c r="D114" s="21"/>
      <c r="E114" s="25"/>
      <c r="F114" s="25"/>
      <c r="G114" s="53"/>
      <c r="H114" s="27"/>
      <c r="I114" s="27"/>
      <c r="J114" s="27"/>
      <c r="K114" s="27"/>
      <c r="L114" s="27"/>
      <c r="M114" s="27"/>
      <c r="N114" s="27"/>
      <c r="O114" s="27"/>
      <c r="P114" s="27"/>
      <c r="Q114" s="21"/>
    </row>
    <row r="115" spans="2:17" s="5" customFormat="1" ht="18" x14ac:dyDescent="0.25">
      <c r="B115" s="21"/>
      <c r="C115" s="31"/>
      <c r="D115" s="21"/>
      <c r="E115" s="25"/>
      <c r="F115" s="25" t="s">
        <v>115</v>
      </c>
      <c r="G115" s="53">
        <v>672</v>
      </c>
      <c r="H115" s="27">
        <v>482863</v>
      </c>
      <c r="I115" s="27">
        <v>501758</v>
      </c>
      <c r="J115" s="27">
        <v>501758</v>
      </c>
      <c r="K115" s="27">
        <v>501758</v>
      </c>
      <c r="L115" s="27">
        <v>501758</v>
      </c>
      <c r="M115" s="27">
        <v>501758</v>
      </c>
      <c r="N115" s="27">
        <v>501758</v>
      </c>
      <c r="O115" s="27">
        <v>501758</v>
      </c>
      <c r="P115" s="27">
        <v>501758</v>
      </c>
      <c r="Q115" s="21"/>
    </row>
    <row r="116" spans="2:17" s="5" customFormat="1" ht="18" x14ac:dyDescent="0.25">
      <c r="B116" s="21"/>
      <c r="C116" s="21"/>
      <c r="D116" s="21"/>
      <c r="E116" s="72"/>
      <c r="F116" s="72" t="s">
        <v>116</v>
      </c>
      <c r="G116" s="53">
        <v>672</v>
      </c>
      <c r="H116" s="73">
        <v>3931713</v>
      </c>
      <c r="I116" s="73">
        <v>3935305</v>
      </c>
      <c r="J116" s="73">
        <v>4199620</v>
      </c>
      <c r="K116" s="74">
        <v>4248161</v>
      </c>
      <c r="L116" s="74">
        <v>4322891</v>
      </c>
      <c r="M116" s="69">
        <v>3186000</v>
      </c>
      <c r="N116" s="74">
        <v>4688309</v>
      </c>
      <c r="O116" s="74">
        <v>4636059</v>
      </c>
      <c r="P116" s="74">
        <v>4720159</v>
      </c>
      <c r="Q116" s="21"/>
    </row>
    <row r="117" spans="2:17" s="5" customFormat="1" ht="18" x14ac:dyDescent="0.25">
      <c r="B117" s="21"/>
      <c r="C117" s="21"/>
      <c r="D117" s="21"/>
      <c r="E117" s="72"/>
      <c r="F117" s="72" t="s">
        <v>161</v>
      </c>
      <c r="G117" s="53"/>
      <c r="H117" s="73">
        <v>31000</v>
      </c>
      <c r="I117" s="73">
        <v>62748</v>
      </c>
      <c r="J117" s="73">
        <v>85869</v>
      </c>
      <c r="K117" s="74"/>
      <c r="L117" s="74"/>
      <c r="M117" s="69">
        <v>0</v>
      </c>
      <c r="N117" s="74"/>
      <c r="O117" s="74"/>
      <c r="P117" s="74"/>
      <c r="Q117" s="21"/>
    </row>
    <row r="118" spans="2:17" s="5" customFormat="1" ht="18" x14ac:dyDescent="0.25">
      <c r="B118" s="21"/>
      <c r="C118" s="21"/>
      <c r="D118" s="21"/>
      <c r="E118" s="72"/>
      <c r="F118" s="72" t="s">
        <v>162</v>
      </c>
      <c r="G118" s="53"/>
      <c r="H118" s="73"/>
      <c r="I118" s="73">
        <v>0</v>
      </c>
      <c r="J118" s="73"/>
      <c r="K118" s="74"/>
      <c r="L118" s="74"/>
      <c r="M118" s="69"/>
      <c r="N118" s="74"/>
      <c r="O118" s="74"/>
      <c r="P118" s="74"/>
      <c r="Q118" s="21"/>
    </row>
    <row r="119" spans="2:17" s="5" customFormat="1" ht="18" x14ac:dyDescent="0.25">
      <c r="B119" s="21"/>
      <c r="C119" s="21"/>
      <c r="D119" s="21"/>
      <c r="E119" s="72"/>
      <c r="F119" s="72" t="s">
        <v>117</v>
      </c>
      <c r="G119" s="53"/>
      <c r="H119" s="73">
        <v>229781</v>
      </c>
      <c r="I119" s="73">
        <v>299866</v>
      </c>
      <c r="J119" s="73">
        <v>447922</v>
      </c>
      <c r="K119" s="74"/>
      <c r="L119" s="74"/>
      <c r="M119" s="69">
        <v>331127</v>
      </c>
      <c r="N119" s="74"/>
      <c r="O119" s="74"/>
      <c r="P119" s="74"/>
      <c r="Q119" s="21"/>
    </row>
    <row r="120" spans="2:17" s="5" customFormat="1" ht="18" x14ac:dyDescent="0.25">
      <c r="B120" s="21"/>
      <c r="C120" s="31"/>
      <c r="D120" s="21"/>
      <c r="E120" s="72"/>
      <c r="F120" s="72" t="s">
        <v>118</v>
      </c>
      <c r="G120" s="75">
        <v>672</v>
      </c>
      <c r="H120" s="73">
        <v>20620493</v>
      </c>
      <c r="I120" s="73">
        <v>23254783.960000001</v>
      </c>
      <c r="J120" s="73"/>
      <c r="K120" s="69"/>
      <c r="L120" s="69"/>
      <c r="M120" s="69">
        <v>0</v>
      </c>
      <c r="N120" s="69"/>
      <c r="O120" s="69"/>
      <c r="P120" s="69"/>
      <c r="Q120" s="21"/>
    </row>
    <row r="121" spans="2:17" s="6" customFormat="1" ht="18" x14ac:dyDescent="0.25">
      <c r="B121" s="21"/>
      <c r="C121" s="21"/>
      <c r="D121" s="21"/>
      <c r="E121" s="76"/>
      <c r="F121" s="76"/>
      <c r="G121" s="77"/>
      <c r="H121" s="78"/>
      <c r="I121" s="78"/>
      <c r="J121" s="78"/>
      <c r="K121" s="79"/>
      <c r="L121" s="80"/>
      <c r="M121" s="80"/>
      <c r="N121" s="80"/>
      <c r="O121" s="80"/>
      <c r="P121" s="80"/>
      <c r="Q121" s="21"/>
    </row>
    <row r="122" spans="2:17" s="10" customFormat="1" ht="18" x14ac:dyDescent="0.25">
      <c r="B122" s="21"/>
      <c r="C122" s="21"/>
      <c r="D122" s="21"/>
      <c r="E122" s="81"/>
      <c r="F122" s="81" t="s">
        <v>119</v>
      </c>
      <c r="G122" s="82"/>
      <c r="H122" s="83">
        <f>SUM(H105:H120)-H105</f>
        <v>25809911.649999999</v>
      </c>
      <c r="I122" s="83">
        <f>SUM(I105:I120)-I105</f>
        <v>28717768.210000001</v>
      </c>
      <c r="J122" s="83">
        <f>SUM(J105:J120)-J105</f>
        <v>5832000.1600000001</v>
      </c>
      <c r="K122" s="83">
        <f t="shared" ref="K122" si="28">SUM(K105:K120)-K105</f>
        <v>5336919</v>
      </c>
      <c r="L122" s="83">
        <f>SUM(L105:L120)-L105</f>
        <v>5411649</v>
      </c>
      <c r="M122" s="83">
        <f>SUM(M105:M120)-M105</f>
        <v>4359296.51</v>
      </c>
      <c r="N122" s="83">
        <f t="shared" ref="N122:P122" si="29">SUM(N105:N120)-N105</f>
        <v>5752067</v>
      </c>
      <c r="O122" s="83">
        <f t="shared" si="29"/>
        <v>5704817</v>
      </c>
      <c r="P122" s="83">
        <f t="shared" si="29"/>
        <v>5788917</v>
      </c>
      <c r="Q122" s="21"/>
    </row>
    <row r="123" spans="2:17" s="6" customFormat="1" ht="18" x14ac:dyDescent="0.25">
      <c r="B123" s="21"/>
      <c r="C123" s="21"/>
      <c r="D123" s="21"/>
      <c r="E123" s="76"/>
      <c r="F123" s="76"/>
      <c r="G123" s="77"/>
      <c r="H123" s="78"/>
      <c r="I123" s="78"/>
      <c r="J123" s="78"/>
      <c r="K123" s="80"/>
      <c r="L123" s="80"/>
      <c r="M123" s="80"/>
      <c r="N123" s="80"/>
      <c r="O123" s="80"/>
      <c r="P123" s="80"/>
      <c r="Q123" s="21"/>
    </row>
    <row r="124" spans="2:17" s="12" customFormat="1" ht="18" x14ac:dyDescent="0.25">
      <c r="B124" s="84"/>
      <c r="C124" s="84"/>
      <c r="D124" s="84"/>
      <c r="E124" s="85"/>
      <c r="F124" s="85" t="s">
        <v>120</v>
      </c>
      <c r="G124" s="86"/>
      <c r="H124" s="87">
        <f t="shared" ref="H124:P124" si="30">+H122-H103</f>
        <v>61529.989999998361</v>
      </c>
      <c r="I124" s="87">
        <f t="shared" si="30"/>
        <v>197057.94000000134</v>
      </c>
      <c r="J124" s="87">
        <f t="shared" si="30"/>
        <v>290901.11000000034</v>
      </c>
      <c r="K124" s="87">
        <f t="shared" si="30"/>
        <v>-305000</v>
      </c>
      <c r="L124" s="87">
        <f t="shared" si="30"/>
        <v>-305000</v>
      </c>
      <c r="M124" s="87">
        <f t="shared" si="30"/>
        <v>791285.85999999987</v>
      </c>
      <c r="N124" s="87">
        <f t="shared" si="30"/>
        <v>-330000</v>
      </c>
      <c r="O124" s="87">
        <f t="shared" si="30"/>
        <v>-331200</v>
      </c>
      <c r="P124" s="87">
        <f t="shared" si="30"/>
        <v>-332500</v>
      </c>
      <c r="Q124" s="84"/>
    </row>
    <row r="125" spans="2:17" s="6" customFormat="1" ht="18" x14ac:dyDescent="0.25">
      <c r="B125" s="21"/>
      <c r="C125" s="21"/>
      <c r="D125" s="21"/>
      <c r="E125" s="76"/>
      <c r="F125" s="76"/>
      <c r="G125" s="77"/>
      <c r="H125" s="78"/>
      <c r="I125" s="78"/>
      <c r="J125" s="78"/>
      <c r="K125" s="80"/>
      <c r="L125" s="80"/>
      <c r="M125" s="80"/>
      <c r="N125" s="80"/>
      <c r="O125" s="80"/>
      <c r="P125" s="80"/>
      <c r="Q125" s="21"/>
    </row>
    <row r="126" spans="2:17" s="5" customFormat="1" ht="18" x14ac:dyDescent="0.25">
      <c r="B126" s="21"/>
      <c r="C126" s="21"/>
      <c r="D126" s="21"/>
      <c r="E126" s="88"/>
      <c r="F126" s="88" t="s">
        <v>121</v>
      </c>
      <c r="G126" s="89"/>
      <c r="H126" s="90"/>
      <c r="I126" s="90"/>
      <c r="J126" s="90"/>
      <c r="K126" s="91"/>
      <c r="L126" s="91"/>
      <c r="M126" s="91"/>
      <c r="N126" s="91"/>
      <c r="O126" s="92"/>
      <c r="P126" s="91"/>
      <c r="Q126" s="21"/>
    </row>
    <row r="127" spans="2:17" s="5" customFormat="1" ht="18" x14ac:dyDescent="0.25">
      <c r="B127" s="21"/>
      <c r="C127" s="21"/>
      <c r="D127" s="21"/>
      <c r="E127" s="93"/>
      <c r="F127" s="93" t="s">
        <v>122</v>
      </c>
      <c r="G127" s="94"/>
      <c r="H127" s="95"/>
      <c r="I127" s="95"/>
      <c r="J127" s="95">
        <v>423022</v>
      </c>
      <c r="K127" s="96">
        <v>280000</v>
      </c>
      <c r="L127" s="96">
        <v>280000</v>
      </c>
      <c r="M127" s="96">
        <v>310627</v>
      </c>
      <c r="N127" s="96">
        <v>300000</v>
      </c>
      <c r="O127" s="96">
        <v>300000</v>
      </c>
      <c r="P127" s="96">
        <v>300000</v>
      </c>
      <c r="Q127" s="21"/>
    </row>
    <row r="128" spans="2:17" s="5" customFormat="1" ht="18" x14ac:dyDescent="0.25">
      <c r="B128" s="21"/>
      <c r="C128" s="31"/>
      <c r="D128" s="21"/>
      <c r="E128" s="93"/>
      <c r="F128" s="93" t="s">
        <v>123</v>
      </c>
      <c r="G128" s="94"/>
      <c r="H128" s="95"/>
      <c r="I128" s="95">
        <v>22700</v>
      </c>
      <c r="J128" s="95">
        <v>24900</v>
      </c>
      <c r="K128" s="96">
        <v>25000</v>
      </c>
      <c r="L128" s="96">
        <v>25000</v>
      </c>
      <c r="M128" s="96">
        <v>20500</v>
      </c>
      <c r="N128" s="96">
        <v>30000</v>
      </c>
      <c r="O128" s="96">
        <v>31200</v>
      </c>
      <c r="P128" s="96">
        <v>32500</v>
      </c>
      <c r="Q128" s="21"/>
    </row>
    <row r="129" spans="2:17" s="5" customFormat="1" ht="18" x14ac:dyDescent="0.25">
      <c r="B129" s="21"/>
      <c r="C129" s="21"/>
      <c r="D129" s="21"/>
      <c r="E129" s="93"/>
      <c r="F129" s="93" t="s">
        <v>124</v>
      </c>
      <c r="G129" s="97"/>
      <c r="H129" s="95"/>
      <c r="I129" s="95"/>
      <c r="J129" s="95"/>
      <c r="K129" s="96">
        <f>-K124-K128-K127</f>
        <v>0</v>
      </c>
      <c r="L129" s="96">
        <f>-L124-L128-L127</f>
        <v>0</v>
      </c>
      <c r="M129" s="96"/>
      <c r="N129" s="96"/>
      <c r="O129" s="96"/>
      <c r="P129" s="96"/>
      <c r="Q129" s="21"/>
    </row>
    <row r="130" spans="2:17" ht="18.75" x14ac:dyDescent="0.3">
      <c r="B130" s="98"/>
      <c r="C130" s="98"/>
      <c r="D130" s="99"/>
      <c r="E130" s="98"/>
      <c r="F130" s="98"/>
      <c r="G130" s="98"/>
      <c r="H130" s="98"/>
      <c r="I130" s="98"/>
      <c r="J130" s="98"/>
      <c r="K130" s="98"/>
      <c r="L130" s="98"/>
      <c r="M130" s="98"/>
      <c r="N130" s="98"/>
      <c r="O130" s="79"/>
      <c r="P130" s="98"/>
      <c r="Q130" s="98"/>
    </row>
    <row r="131" spans="2:17" ht="18.75" x14ac:dyDescent="0.3">
      <c r="B131" s="98"/>
      <c r="C131" s="98"/>
      <c r="D131" s="99"/>
      <c r="E131" s="100" t="s">
        <v>125</v>
      </c>
      <c r="F131" s="98"/>
      <c r="G131" s="98"/>
      <c r="H131" s="98"/>
      <c r="I131" s="98"/>
      <c r="J131" s="98"/>
      <c r="K131" s="98"/>
      <c r="L131" s="98"/>
      <c r="M131" s="98"/>
      <c r="N131" s="98"/>
      <c r="O131" s="79"/>
      <c r="P131" s="98"/>
      <c r="Q131" s="98"/>
    </row>
    <row r="132" spans="2:17" x14ac:dyDescent="0.25">
      <c r="O132" s="13"/>
    </row>
  </sheetData>
  <mergeCells count="2">
    <mergeCell ref="E2:P2"/>
    <mergeCell ref="E3:P3"/>
  </mergeCells>
  <pageMargins left="0.70866141732283472" right="0.70866141732283472" top="0.78740157480314965" bottom="0.78740157480314965" header="0.31496062992125984" footer="0.31496062992125984"/>
  <pageSetup paperSize="9" scale="40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List1</vt:lpstr>
      <vt:lpstr>List2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Villner Petr</dc:creator>
  <cp:lastModifiedBy>Monika Patočková</cp:lastModifiedBy>
  <cp:lastPrinted>2019-10-18T07:45:09Z</cp:lastPrinted>
  <dcterms:created xsi:type="dcterms:W3CDTF">2018-10-08T11:46:16Z</dcterms:created>
  <dcterms:modified xsi:type="dcterms:W3CDTF">2019-10-18T09:26:20Z</dcterms:modified>
</cp:coreProperties>
</file>